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d00572181\Documents\Personal - TechM\Trading\Forex Futures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F6" i="1" l="1"/>
  <c r="G6" i="1" s="1"/>
  <c r="H6" i="1" l="1"/>
  <c r="L6" i="1" l="1"/>
  <c r="J6" i="1"/>
  <c r="F7" i="1" l="1"/>
  <c r="G7" i="1" s="1"/>
  <c r="I7" i="1" s="1"/>
  <c r="L7" i="1" l="1"/>
  <c r="H7" i="1"/>
  <c r="J7" i="1" s="1"/>
  <c r="F8" i="1" s="1"/>
  <c r="G8" i="1" s="1"/>
  <c r="I8" i="1" s="1"/>
  <c r="L8" i="1" l="1"/>
  <c r="H8" i="1"/>
  <c r="J8" i="1" l="1"/>
  <c r="F9" i="1" s="1"/>
  <c r="G9" i="1" s="1"/>
  <c r="I9" i="1" s="1"/>
  <c r="L9" i="1" l="1"/>
  <c r="M9" i="1" s="1"/>
  <c r="H9" i="1"/>
  <c r="J9" i="1" s="1"/>
  <c r="F10" i="1" s="1"/>
  <c r="G10" i="1" l="1"/>
  <c r="I10" i="1" s="1"/>
  <c r="K9" i="1"/>
  <c r="L10" i="1" l="1"/>
  <c r="H10" i="1"/>
  <c r="J10" i="1" s="1"/>
  <c r="F11" i="1" s="1"/>
  <c r="G11" i="1" l="1"/>
  <c r="I11" i="1" s="1"/>
  <c r="H11" i="1" l="1"/>
  <c r="J11" i="1" l="1"/>
  <c r="L11" i="1"/>
  <c r="F12" i="1" l="1"/>
  <c r="G12" i="1" s="1"/>
  <c r="I12" i="1" s="1"/>
  <c r="H12" i="1" l="1"/>
  <c r="L12" i="1"/>
  <c r="J12" i="1" l="1"/>
  <c r="F13" i="1" l="1"/>
  <c r="G13" i="1" s="1"/>
  <c r="I13" i="1" s="1"/>
  <c r="H13" i="1" l="1"/>
  <c r="J13" i="1" l="1"/>
  <c r="L13" i="1"/>
  <c r="M13" i="1" l="1"/>
  <c r="K13" i="1"/>
  <c r="F14" i="1"/>
  <c r="G14" i="1" s="1"/>
  <c r="I14" i="1" s="1"/>
  <c r="H14" i="1" l="1"/>
  <c r="J14" i="1" l="1"/>
  <c r="L14" i="1"/>
  <c r="F15" i="1" l="1"/>
  <c r="G15" i="1" s="1"/>
  <c r="I15" i="1" s="1"/>
  <c r="H15" i="1" l="1"/>
  <c r="J15" i="1" l="1"/>
  <c r="L15" i="1"/>
  <c r="F16" i="1" l="1"/>
  <c r="G16" i="1" s="1"/>
  <c r="I16" i="1" s="1"/>
  <c r="L16" i="1" l="1"/>
  <c r="H16" i="1"/>
  <c r="J16" i="1" s="1"/>
  <c r="F17" i="1" s="1"/>
  <c r="G17" i="1" l="1"/>
  <c r="I17" i="1" s="1"/>
  <c r="H17" i="1" l="1"/>
  <c r="J17" i="1" s="1"/>
  <c r="F18" i="1" s="1"/>
  <c r="G18" i="1" s="1"/>
  <c r="I18" i="1" s="1"/>
  <c r="L17" i="1"/>
  <c r="M17" i="1" s="1"/>
  <c r="L18" i="1" l="1"/>
  <c r="K17" i="1"/>
  <c r="H18" i="1"/>
  <c r="J18" i="1" s="1"/>
  <c r="F19" i="1" s="1"/>
  <c r="G19" i="1" l="1"/>
  <c r="I19" i="1" s="1"/>
  <c r="L19" i="1" l="1"/>
  <c r="H19" i="1"/>
  <c r="J19" i="1" l="1"/>
  <c r="F20" i="1" s="1"/>
  <c r="G20" i="1" s="1"/>
  <c r="I20" i="1" s="1"/>
  <c r="H20" i="1" l="1"/>
  <c r="J20" i="1" s="1"/>
  <c r="F21" i="1" s="1"/>
  <c r="G21" i="1" s="1"/>
  <c r="I21" i="1" s="1"/>
  <c r="L20" i="1"/>
  <c r="L21" i="1" l="1"/>
  <c r="M21" i="1" s="1"/>
  <c r="H21" i="1"/>
  <c r="J21" i="1" s="1"/>
  <c r="F22" i="1" s="1"/>
  <c r="G22" i="1" s="1"/>
  <c r="I22" i="1" s="1"/>
  <c r="K21" i="1" l="1"/>
  <c r="L22" i="1"/>
  <c r="H22" i="1"/>
  <c r="J22" i="1" s="1"/>
  <c r="F23" i="1" s="1"/>
  <c r="G23" i="1" l="1"/>
  <c r="I23" i="1" s="1"/>
  <c r="L23" i="1" l="1"/>
  <c r="H23" i="1"/>
  <c r="J23" i="1" s="1"/>
  <c r="F24" i="1" s="1"/>
  <c r="G24" i="1" s="1"/>
  <c r="I24" i="1" s="1"/>
  <c r="L24" i="1" l="1"/>
  <c r="H24" i="1"/>
  <c r="J24" i="1" s="1"/>
  <c r="F25" i="1" s="1"/>
  <c r="G25" i="1" s="1"/>
  <c r="I25" i="1" s="1"/>
  <c r="H25" i="1" l="1"/>
  <c r="J25" i="1" s="1"/>
  <c r="F26" i="1" s="1"/>
  <c r="L25" i="1"/>
  <c r="M25" i="1" s="1"/>
  <c r="K25" i="1" l="1"/>
  <c r="G26" i="1"/>
  <c r="I26" i="1" s="1"/>
  <c r="H26" i="1" l="1"/>
  <c r="J26" i="1" l="1"/>
  <c r="L26" i="1"/>
  <c r="F27" i="1" l="1"/>
  <c r="G27" i="1" s="1"/>
  <c r="I27" i="1" s="1"/>
  <c r="H27" i="1" l="1"/>
  <c r="J27" i="1" l="1"/>
  <c r="F28" i="1" s="1"/>
  <c r="G28" i="1" s="1"/>
  <c r="I28" i="1" s="1"/>
  <c r="L27" i="1"/>
  <c r="L28" i="1" l="1"/>
  <c r="H28" i="1"/>
  <c r="J28" i="1" s="1"/>
  <c r="F29" i="1" s="1"/>
  <c r="G29" i="1" l="1"/>
  <c r="I29" i="1" s="1"/>
  <c r="L29" i="1" l="1"/>
  <c r="M29" i="1" s="1"/>
  <c r="H29" i="1"/>
  <c r="J29" i="1" s="1"/>
  <c r="F30" i="1" s="1"/>
  <c r="G30" i="1" l="1"/>
  <c r="I30" i="1" s="1"/>
  <c r="K29" i="1"/>
  <c r="H30" i="1" l="1"/>
  <c r="J30" i="1" s="1"/>
  <c r="F31" i="1" s="1"/>
  <c r="G31" i="1" s="1"/>
  <c r="I31" i="1" s="1"/>
  <c r="L30" i="1"/>
  <c r="L31" i="1" l="1"/>
  <c r="H31" i="1"/>
  <c r="J31" i="1" s="1"/>
  <c r="F32" i="1" s="1"/>
  <c r="G32" i="1" l="1"/>
  <c r="I32" i="1" s="1"/>
  <c r="H32" i="1" l="1"/>
  <c r="J32" i="1" s="1"/>
  <c r="F33" i="1" s="1"/>
  <c r="L32" i="1"/>
  <c r="G33" i="1" l="1"/>
  <c r="I33" i="1" s="1"/>
  <c r="L33" i="1" l="1"/>
  <c r="M33" i="1" s="1"/>
  <c r="H33" i="1"/>
  <c r="J33" i="1" s="1"/>
  <c r="F34" i="1" s="1"/>
  <c r="G34" i="1" l="1"/>
  <c r="I34" i="1" s="1"/>
  <c r="K33" i="1"/>
  <c r="H34" i="1" l="1"/>
  <c r="J34" i="1" s="1"/>
  <c r="F35" i="1" s="1"/>
  <c r="L34" i="1"/>
  <c r="G35" i="1" l="1"/>
  <c r="I35" i="1" s="1"/>
  <c r="L35" i="1" l="1"/>
  <c r="H35" i="1"/>
  <c r="J35" i="1" s="1"/>
  <c r="F36" i="1" s="1"/>
  <c r="G36" i="1" l="1"/>
  <c r="I36" i="1" s="1"/>
  <c r="H36" i="1" l="1"/>
  <c r="J36" i="1" s="1"/>
  <c r="F37" i="1" s="1"/>
  <c r="L36" i="1"/>
  <c r="G37" i="1" l="1"/>
  <c r="I37" i="1" s="1"/>
  <c r="L37" i="1" l="1"/>
  <c r="M37" i="1" s="1"/>
  <c r="H37" i="1"/>
  <c r="J37" i="1" s="1"/>
  <c r="F38" i="1" s="1"/>
  <c r="G38" i="1" l="1"/>
  <c r="I38" i="1" s="1"/>
  <c r="K37" i="1"/>
  <c r="L38" i="1" l="1"/>
  <c r="H38" i="1"/>
  <c r="J38" i="1" s="1"/>
  <c r="F39" i="1" s="1"/>
  <c r="G39" i="1" l="1"/>
  <c r="I39" i="1" s="1"/>
  <c r="H39" i="1" l="1"/>
  <c r="J39" i="1" s="1"/>
  <c r="F40" i="1" s="1"/>
  <c r="G40" i="1" s="1"/>
  <c r="L39" i="1"/>
  <c r="I40" i="1" l="1"/>
  <c r="L40" i="1" s="1"/>
  <c r="H40" i="1"/>
  <c r="J40" i="1" l="1"/>
  <c r="F41" i="1" s="1"/>
  <c r="G41" i="1" s="1"/>
  <c r="I41" i="1" s="1"/>
  <c r="L41" i="1" l="1"/>
  <c r="M41" i="1" s="1"/>
  <c r="H41" i="1"/>
  <c r="J41" i="1" s="1"/>
  <c r="F42" i="1" s="1"/>
  <c r="K41" i="1" l="1"/>
  <c r="G42" i="1"/>
  <c r="I42" i="1" s="1"/>
  <c r="H42" i="1" l="1"/>
  <c r="J42" i="1" s="1"/>
  <c r="F43" i="1" s="1"/>
  <c r="G43" i="1" s="1"/>
  <c r="I43" i="1" s="1"/>
  <c r="L42" i="1"/>
  <c r="L43" i="1" l="1"/>
  <c r="H43" i="1"/>
  <c r="J43" i="1" s="1"/>
  <c r="F44" i="1" s="1"/>
  <c r="G44" i="1" l="1"/>
  <c r="I44" i="1" s="1"/>
  <c r="H44" i="1" l="1"/>
  <c r="J44" i="1" s="1"/>
  <c r="F45" i="1" s="1"/>
  <c r="L44" i="1"/>
  <c r="G45" i="1" l="1"/>
  <c r="I45" i="1" s="1"/>
  <c r="H45" i="1" l="1"/>
  <c r="J45" i="1" s="1"/>
  <c r="L45" i="1"/>
  <c r="M45" i="1" s="1"/>
  <c r="K45" i="1" l="1"/>
</calcChain>
</file>

<file path=xl/sharedStrings.xml><?xml version="1.0" encoding="utf-8"?>
<sst xmlns="http://schemas.openxmlformats.org/spreadsheetml/2006/main" count="112" uniqueCount="26">
  <si>
    <t>Initial Capital</t>
  </si>
  <si>
    <t>Year 01</t>
  </si>
  <si>
    <t>Year 02</t>
  </si>
  <si>
    <t>Year 03</t>
  </si>
  <si>
    <t>Q1</t>
  </si>
  <si>
    <t>Q2</t>
  </si>
  <si>
    <t>Q3</t>
  </si>
  <si>
    <t>Q4</t>
  </si>
  <si>
    <t>Returns Made</t>
  </si>
  <si>
    <t>Total Capital (Start)</t>
  </si>
  <si>
    <t>Year 04</t>
  </si>
  <si>
    <t>Year 05</t>
  </si>
  <si>
    <t>Year 06</t>
  </si>
  <si>
    <t>Year 07</t>
  </si>
  <si>
    <t>Year 08</t>
  </si>
  <si>
    <t>Year 09</t>
  </si>
  <si>
    <t>Year 10</t>
  </si>
  <si>
    <t>Annual Returns</t>
  </si>
  <si>
    <r>
      <t xml:space="preserve">Investing Capital
</t>
    </r>
    <r>
      <rPr>
        <sz val="9"/>
        <color theme="1"/>
        <rFont val="Calibri"/>
        <family val="2"/>
        <scheme val="minor"/>
      </rPr>
      <t>(50% of Starting Capital)</t>
    </r>
  </si>
  <si>
    <r>
      <t xml:space="preserve">Reserves
</t>
    </r>
    <r>
      <rPr>
        <sz val="9"/>
        <color theme="1"/>
        <rFont val="Calibri"/>
        <family val="2"/>
        <scheme val="minor"/>
      </rPr>
      <t>(50% of Starting Capital)</t>
    </r>
  </si>
  <si>
    <r>
      <t xml:space="preserve">Total Capital (End)
</t>
    </r>
    <r>
      <rPr>
        <sz val="9"/>
        <color theme="1"/>
        <rFont val="Calibri"/>
        <family val="2"/>
        <scheme val="minor"/>
      </rPr>
      <t>(Invested+Reserves+Returns)</t>
    </r>
  </si>
  <si>
    <t>Annual Withdrawls</t>
  </si>
  <si>
    <t>Withdrawal Threshold</t>
  </si>
  <si>
    <t>Top-Up</t>
  </si>
  <si>
    <t>Qtrly. Return Percentage</t>
  </si>
  <si>
    <t>Withdraw 50% of returns, if more than $50k, roll-up the remaining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</si>
</sst>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#,##0_);[Red]\(&quot;$&quot;#,##0\)"/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center"/>
    </xf>
    <xf numFmtId="6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6" fontId="1" fillId="0" borderId="0" xfId="0" applyNumberFormat="1" applyFont="1" applyAlignment="1">
      <alignment vertical="center"/>
    </xf>
    <xf numFmtId="0" fontId="0" fillId="0" borderId="1" xfId="0" applyBorder="1" applyAlignment="1">
      <alignment vertical="center"/>
    </xf>
    <xf numFmtId="6" fontId="0" fillId="0" borderId="1" xfId="0" applyNumberFormat="1" applyBorder="1" applyAlignment="1">
      <alignment vertical="center"/>
    </xf>
    <xf numFmtId="6" fontId="0" fillId="0" borderId="2" xfId="0" applyNumberFormat="1" applyBorder="1" applyAlignment="1">
      <alignment vertical="center"/>
    </xf>
    <xf numFmtId="8" fontId="0" fillId="0" borderId="2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6" fontId="0" fillId="0" borderId="4" xfId="0" applyNumberFormat="1" applyBorder="1" applyAlignment="1">
      <alignment vertical="center"/>
    </xf>
    <xf numFmtId="8" fontId="0" fillId="0" borderId="4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6" fontId="0" fillId="0" borderId="9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9" fontId="1" fillId="0" borderId="0" xfId="0" applyNumberFormat="1" applyFont="1" applyAlignment="1">
      <alignment vertical="center"/>
    </xf>
    <xf numFmtId="0" fontId="0" fillId="0" borderId="5" xfId="0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2" xfId="0" applyBorder="1" applyAlignment="1">
      <alignment vertical="center"/>
    </xf>
    <xf numFmtId="8" fontId="0" fillId="0" borderId="1" xfId="0" applyNumberFormat="1" applyBorder="1" applyAlignment="1">
      <alignment vertical="center"/>
    </xf>
    <xf numFmtId="6" fontId="0" fillId="0" borderId="3" xfId="0" applyNumberFormat="1" applyBorder="1" applyAlignment="1">
      <alignment vertical="center"/>
    </xf>
    <xf numFmtId="6" fontId="0" fillId="0" borderId="6" xfId="0" applyNumberFormat="1" applyBorder="1" applyAlignment="1">
      <alignment vertical="center"/>
    </xf>
    <xf numFmtId="6" fontId="0" fillId="0" borderId="8" xfId="0" applyNumberFormat="1" applyBorder="1" applyAlignment="1">
      <alignment vertical="center"/>
    </xf>
    <xf numFmtId="8" fontId="0" fillId="0" borderId="9" xfId="0" applyNumberFormat="1" applyBorder="1" applyAlignment="1">
      <alignment vertical="center"/>
    </xf>
    <xf numFmtId="6" fontId="0" fillId="0" borderId="10" xfId="0" applyNumberFormat="1" applyBorder="1" applyAlignment="1">
      <alignment vertical="center"/>
    </xf>
    <xf numFmtId="6" fontId="0" fillId="0" borderId="17" xfId="0" applyNumberFormat="1" applyBorder="1" applyAlignment="1">
      <alignment vertical="center"/>
    </xf>
    <xf numFmtId="0" fontId="0" fillId="0" borderId="18" xfId="0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"/>
  <sheetViews>
    <sheetView showGridLines="0" tabSelected="1" zoomScaleNormal="100" workbookViewId="0">
      <selection activeCell="L14" sqref="L14"/>
    </sheetView>
  </sheetViews>
  <sheetFormatPr defaultColWidth="20.7109375" defaultRowHeight="15" x14ac:dyDescent="0.25"/>
  <cols>
    <col min="1" max="2" width="3.7109375" bestFit="1" customWidth="1"/>
    <col min="3" max="3" width="3.7109375" style="1" bestFit="1" customWidth="1"/>
    <col min="4" max="4" width="4.42578125" style="1" customWidth="1"/>
    <col min="5" max="5" width="7.5703125" style="1" bestFit="1" customWidth="1"/>
    <col min="6" max="6" width="18.28515625" style="1" bestFit="1" customWidth="1"/>
    <col min="7" max="8" width="19.85546875" style="1" bestFit="1" customWidth="1"/>
    <col min="9" max="9" width="13.5703125" style="1" bestFit="1" customWidth="1"/>
    <col min="10" max="10" width="23.42578125" style="1" bestFit="1" customWidth="1"/>
    <col min="11" max="11" width="11.85546875" style="1" bestFit="1" customWidth="1"/>
    <col min="12" max="12" width="24" style="1" customWidth="1"/>
    <col min="13" max="13" width="11.85546875" style="1" bestFit="1" customWidth="1"/>
    <col min="14" max="14" width="3.42578125" style="1" bestFit="1" customWidth="1"/>
    <col min="15" max="15" width="3.7109375" style="1" bestFit="1" customWidth="1"/>
    <col min="16" max="16" width="13.42578125" style="1" bestFit="1" customWidth="1"/>
    <col min="17" max="17" width="17.42578125" style="1" bestFit="1" customWidth="1"/>
    <col min="18" max="16384" width="20.7109375" style="1"/>
  </cols>
  <sheetData>
    <row r="1" spans="3:22" x14ac:dyDescent="0.25">
      <c r="D1" s="3" t="s">
        <v>22</v>
      </c>
      <c r="E1" s="3"/>
      <c r="G1" s="4">
        <v>50000</v>
      </c>
    </row>
    <row r="2" spans="3:22" x14ac:dyDescent="0.25">
      <c r="D2" s="3" t="s">
        <v>0</v>
      </c>
      <c r="E2" s="3"/>
      <c r="F2" s="3"/>
      <c r="G2" s="4">
        <v>20000</v>
      </c>
      <c r="H2" s="3"/>
      <c r="I2" s="3"/>
      <c r="J2" s="3"/>
      <c r="T2" s="2"/>
      <c r="U2" s="2"/>
    </row>
    <row r="3" spans="3:22" x14ac:dyDescent="0.25">
      <c r="D3" s="3" t="s">
        <v>24</v>
      </c>
      <c r="G3" s="21">
        <v>0.25</v>
      </c>
    </row>
    <row r="4" spans="3:22" ht="15.75" thickBot="1" x14ac:dyDescent="0.3"/>
    <row r="5" spans="3:22" ht="45.75" thickBot="1" x14ac:dyDescent="0.3">
      <c r="E5" s="41" t="s">
        <v>23</v>
      </c>
      <c r="F5" s="42" t="s">
        <v>9</v>
      </c>
      <c r="G5" s="43" t="s">
        <v>18</v>
      </c>
      <c r="H5" s="43" t="s">
        <v>19</v>
      </c>
      <c r="I5" s="43" t="s">
        <v>8</v>
      </c>
      <c r="J5" s="43" t="s">
        <v>20</v>
      </c>
      <c r="K5" s="43" t="s">
        <v>17</v>
      </c>
      <c r="L5" s="43" t="s">
        <v>25</v>
      </c>
      <c r="M5" s="44" t="s">
        <v>21</v>
      </c>
    </row>
    <row r="6" spans="3:22" ht="15" customHeight="1" x14ac:dyDescent="0.25">
      <c r="C6" s="25" t="s">
        <v>1</v>
      </c>
      <c r="D6" s="16" t="s">
        <v>4</v>
      </c>
      <c r="E6" s="39"/>
      <c r="F6" s="7">
        <f>G2</f>
        <v>20000</v>
      </c>
      <c r="G6" s="7">
        <f>F6/2</f>
        <v>10000</v>
      </c>
      <c r="H6" s="7">
        <f>F6-G6</f>
        <v>10000</v>
      </c>
      <c r="I6" s="7">
        <f>G6*($G$3*2)</f>
        <v>5000</v>
      </c>
      <c r="J6" s="8">
        <f>IF(I6&gt;$G$1,G6+H6+(I6/2),SUM(G6:I6))</f>
        <v>25000</v>
      </c>
      <c r="K6" s="32"/>
      <c r="L6" s="7">
        <f>IF(I6&gt;$G$1,I6/2,0)</f>
        <v>0</v>
      </c>
      <c r="M6" s="40"/>
      <c r="N6" s="29" t="s">
        <v>4</v>
      </c>
      <c r="O6" s="22" t="s">
        <v>1</v>
      </c>
      <c r="T6" s="2"/>
      <c r="U6" s="2"/>
      <c r="V6" s="2"/>
    </row>
    <row r="7" spans="3:22" x14ac:dyDescent="0.25">
      <c r="C7" s="26"/>
      <c r="D7" s="17" t="s">
        <v>5</v>
      </c>
      <c r="E7" s="35"/>
      <c r="F7" s="6">
        <f>J6+E7</f>
        <v>25000</v>
      </c>
      <c r="G7" s="6">
        <f t="shared" ref="G7:G29" si="0">F7/2</f>
        <v>12500</v>
      </c>
      <c r="H7" s="6">
        <f t="shared" ref="H7:H18" si="1">F7-G7</f>
        <v>12500</v>
      </c>
      <c r="I7" s="6">
        <f t="shared" ref="I7:I45" si="2">G7*($G$3*2)</f>
        <v>6250</v>
      </c>
      <c r="J7" s="33">
        <f t="shared" ref="J7:J29" si="3">IF(I7&gt;$G$1,G7+H7+(I7/2),SUM(G7:I7))</f>
        <v>31250</v>
      </c>
      <c r="K7" s="5"/>
      <c r="L7" s="6">
        <f t="shared" ref="L7:L29" si="4">IF(I7&gt;$G$1,I7/2,0)</f>
        <v>0</v>
      </c>
      <c r="M7" s="13"/>
      <c r="N7" s="30" t="s">
        <v>5</v>
      </c>
      <c r="O7" s="23"/>
      <c r="T7" s="2"/>
      <c r="U7" s="2"/>
      <c r="V7" s="2"/>
    </row>
    <row r="8" spans="3:22" x14ac:dyDescent="0.25">
      <c r="C8" s="26"/>
      <c r="D8" s="17" t="s">
        <v>6</v>
      </c>
      <c r="E8" s="35"/>
      <c r="F8" s="6">
        <f t="shared" ref="F8:F29" si="5">J7+E8</f>
        <v>31250</v>
      </c>
      <c r="G8" s="6">
        <f t="shared" si="0"/>
        <v>15625</v>
      </c>
      <c r="H8" s="6">
        <f t="shared" si="1"/>
        <v>15625</v>
      </c>
      <c r="I8" s="6">
        <f t="shared" si="2"/>
        <v>7812.5</v>
      </c>
      <c r="J8" s="33">
        <f t="shared" si="3"/>
        <v>39062.5</v>
      </c>
      <c r="K8" s="5"/>
      <c r="L8" s="6">
        <f t="shared" si="4"/>
        <v>0</v>
      </c>
      <c r="M8" s="13"/>
      <c r="N8" s="30" t="s">
        <v>6</v>
      </c>
      <c r="O8" s="23"/>
      <c r="T8" s="2"/>
      <c r="U8" s="2"/>
      <c r="V8" s="2"/>
    </row>
    <row r="9" spans="3:22" ht="15.75" thickBot="1" x14ac:dyDescent="0.3">
      <c r="C9" s="27"/>
      <c r="D9" s="28" t="s">
        <v>7</v>
      </c>
      <c r="E9" s="36"/>
      <c r="F9" s="14">
        <f t="shared" si="5"/>
        <v>39062.5</v>
      </c>
      <c r="G9" s="14">
        <f t="shared" si="0"/>
        <v>19531.25</v>
      </c>
      <c r="H9" s="14">
        <f t="shared" si="1"/>
        <v>19531.25</v>
      </c>
      <c r="I9" s="14">
        <f t="shared" si="2"/>
        <v>9765.625</v>
      </c>
      <c r="J9" s="37">
        <f t="shared" si="3"/>
        <v>48828.125</v>
      </c>
      <c r="K9" s="14">
        <f>SUM(I6:I9)+SUM(L6:L9)</f>
        <v>28828.125</v>
      </c>
      <c r="L9" s="14">
        <f t="shared" si="4"/>
        <v>0</v>
      </c>
      <c r="M9" s="38">
        <f>SUM(L6:L9)</f>
        <v>0</v>
      </c>
      <c r="N9" s="31" t="s">
        <v>7</v>
      </c>
      <c r="O9" s="24"/>
      <c r="T9" s="2"/>
      <c r="U9" s="2"/>
      <c r="V9" s="2"/>
    </row>
    <row r="10" spans="3:22" ht="15" customHeight="1" x14ac:dyDescent="0.25">
      <c r="C10" s="25" t="s">
        <v>2</v>
      </c>
      <c r="D10" s="12" t="s">
        <v>4</v>
      </c>
      <c r="E10" s="34"/>
      <c r="F10" s="10">
        <f t="shared" si="5"/>
        <v>48828.125</v>
      </c>
      <c r="G10" s="10">
        <f t="shared" si="0"/>
        <v>24414.0625</v>
      </c>
      <c r="H10" s="10">
        <f t="shared" si="1"/>
        <v>24414.0625</v>
      </c>
      <c r="I10" s="10">
        <f t="shared" si="2"/>
        <v>12207.03125</v>
      </c>
      <c r="J10" s="11">
        <f t="shared" si="3"/>
        <v>61035.15625</v>
      </c>
      <c r="K10" s="9"/>
      <c r="L10" s="10">
        <f t="shared" si="4"/>
        <v>0</v>
      </c>
      <c r="M10" s="12"/>
      <c r="N10" s="18" t="s">
        <v>4</v>
      </c>
      <c r="O10" s="22" t="s">
        <v>2</v>
      </c>
      <c r="T10" s="2"/>
      <c r="U10" s="2"/>
      <c r="V10" s="2"/>
    </row>
    <row r="11" spans="3:22" x14ac:dyDescent="0.25">
      <c r="C11" s="26"/>
      <c r="D11" s="13" t="s">
        <v>5</v>
      </c>
      <c r="E11" s="35"/>
      <c r="F11" s="6">
        <f t="shared" si="5"/>
        <v>61035.15625</v>
      </c>
      <c r="G11" s="6">
        <f t="shared" si="0"/>
        <v>30517.578125</v>
      </c>
      <c r="H11" s="6">
        <f t="shared" si="1"/>
        <v>30517.578125</v>
      </c>
      <c r="I11" s="6">
        <f t="shared" si="2"/>
        <v>15258.7890625</v>
      </c>
      <c r="J11" s="33">
        <f t="shared" si="3"/>
        <v>76293.9453125</v>
      </c>
      <c r="K11" s="5"/>
      <c r="L11" s="6">
        <f t="shared" si="4"/>
        <v>0</v>
      </c>
      <c r="M11" s="13"/>
      <c r="N11" s="19" t="s">
        <v>5</v>
      </c>
      <c r="O11" s="23"/>
      <c r="T11" s="2"/>
      <c r="U11" s="2"/>
      <c r="V11" s="2"/>
    </row>
    <row r="12" spans="3:22" x14ac:dyDescent="0.25">
      <c r="C12" s="26"/>
      <c r="D12" s="13" t="s">
        <v>6</v>
      </c>
      <c r="E12" s="35"/>
      <c r="F12" s="6">
        <f t="shared" si="5"/>
        <v>76293.9453125</v>
      </c>
      <c r="G12" s="6">
        <f t="shared" si="0"/>
        <v>38146.97265625</v>
      </c>
      <c r="H12" s="6">
        <f t="shared" si="1"/>
        <v>38146.97265625</v>
      </c>
      <c r="I12" s="6">
        <f t="shared" si="2"/>
        <v>19073.486328125</v>
      </c>
      <c r="J12" s="33">
        <f t="shared" si="3"/>
        <v>95367.431640625</v>
      </c>
      <c r="K12" s="5"/>
      <c r="L12" s="6">
        <f t="shared" si="4"/>
        <v>0</v>
      </c>
      <c r="M12" s="13"/>
      <c r="N12" s="19" t="s">
        <v>6</v>
      </c>
      <c r="O12" s="23"/>
      <c r="T12" s="2"/>
      <c r="U12" s="2"/>
      <c r="V12" s="2"/>
    </row>
    <row r="13" spans="3:22" ht="15.75" thickBot="1" x14ac:dyDescent="0.3">
      <c r="C13" s="27"/>
      <c r="D13" s="15" t="s">
        <v>7</v>
      </c>
      <c r="E13" s="36"/>
      <c r="F13" s="14">
        <f t="shared" si="5"/>
        <v>95367.431640625</v>
      </c>
      <c r="G13" s="14">
        <f t="shared" si="0"/>
        <v>47683.7158203125</v>
      </c>
      <c r="H13" s="14">
        <f t="shared" si="1"/>
        <v>47683.7158203125</v>
      </c>
      <c r="I13" s="14">
        <f t="shared" si="2"/>
        <v>23841.85791015625</v>
      </c>
      <c r="J13" s="37">
        <f t="shared" si="3"/>
        <v>119209.28955078125</v>
      </c>
      <c r="K13" s="14">
        <f>SUM(I10:I13)+SUM(L10:L13)</f>
        <v>70381.16455078125</v>
      </c>
      <c r="L13" s="14">
        <f t="shared" si="4"/>
        <v>0</v>
      </c>
      <c r="M13" s="38">
        <f>SUM(L10:L13)</f>
        <v>0</v>
      </c>
      <c r="N13" s="20" t="s">
        <v>7</v>
      </c>
      <c r="O13" s="24"/>
      <c r="T13" s="2"/>
      <c r="U13" s="2"/>
      <c r="V13" s="2"/>
    </row>
    <row r="14" spans="3:22" ht="15" customHeight="1" x14ac:dyDescent="0.25">
      <c r="C14" s="25" t="s">
        <v>3</v>
      </c>
      <c r="D14" s="12" t="s">
        <v>4</v>
      </c>
      <c r="E14" s="34"/>
      <c r="F14" s="10">
        <f t="shared" si="5"/>
        <v>119209.28955078125</v>
      </c>
      <c r="G14" s="10">
        <f t="shared" si="0"/>
        <v>59604.644775390625</v>
      </c>
      <c r="H14" s="10">
        <f t="shared" si="1"/>
        <v>59604.644775390625</v>
      </c>
      <c r="I14" s="10">
        <f t="shared" si="2"/>
        <v>29802.322387695313</v>
      </c>
      <c r="J14" s="11">
        <f t="shared" si="3"/>
        <v>149011.61193847656</v>
      </c>
      <c r="K14" s="9"/>
      <c r="L14" s="10">
        <f t="shared" si="4"/>
        <v>0</v>
      </c>
      <c r="M14" s="12"/>
      <c r="N14" s="18" t="s">
        <v>4</v>
      </c>
      <c r="O14" s="22" t="s">
        <v>3</v>
      </c>
      <c r="T14" s="2"/>
      <c r="U14" s="2"/>
      <c r="V14" s="2"/>
    </row>
    <row r="15" spans="3:22" x14ac:dyDescent="0.25">
      <c r="C15" s="26"/>
      <c r="D15" s="13" t="s">
        <v>5</v>
      </c>
      <c r="E15" s="35"/>
      <c r="F15" s="6">
        <f t="shared" si="5"/>
        <v>149011.61193847656</v>
      </c>
      <c r="G15" s="6">
        <f t="shared" si="0"/>
        <v>74505.805969238281</v>
      </c>
      <c r="H15" s="6">
        <f t="shared" si="1"/>
        <v>74505.805969238281</v>
      </c>
      <c r="I15" s="6">
        <f t="shared" si="2"/>
        <v>37252.902984619141</v>
      </c>
      <c r="J15" s="33">
        <f t="shared" si="3"/>
        <v>186264.5149230957</v>
      </c>
      <c r="K15" s="5"/>
      <c r="L15" s="6">
        <f t="shared" si="4"/>
        <v>0</v>
      </c>
      <c r="M15" s="13"/>
      <c r="N15" s="19" t="s">
        <v>5</v>
      </c>
      <c r="O15" s="23"/>
      <c r="T15" s="2"/>
      <c r="U15" s="2"/>
      <c r="V15" s="2"/>
    </row>
    <row r="16" spans="3:22" x14ac:dyDescent="0.25">
      <c r="C16" s="26"/>
      <c r="D16" s="13" t="s">
        <v>6</v>
      </c>
      <c r="E16" s="35"/>
      <c r="F16" s="6">
        <f t="shared" si="5"/>
        <v>186264.5149230957</v>
      </c>
      <c r="G16" s="6">
        <f t="shared" si="0"/>
        <v>93132.257461547852</v>
      </c>
      <c r="H16" s="6">
        <f t="shared" si="1"/>
        <v>93132.257461547852</v>
      </c>
      <c r="I16" s="6">
        <f t="shared" si="2"/>
        <v>46566.128730773926</v>
      </c>
      <c r="J16" s="33">
        <f t="shared" si="3"/>
        <v>232830.64365386963</v>
      </c>
      <c r="K16" s="5"/>
      <c r="L16" s="6">
        <f t="shared" si="4"/>
        <v>0</v>
      </c>
      <c r="M16" s="13"/>
      <c r="N16" s="19" t="s">
        <v>6</v>
      </c>
      <c r="O16" s="23"/>
      <c r="T16" s="2"/>
      <c r="U16" s="2"/>
      <c r="V16" s="2"/>
    </row>
    <row r="17" spans="3:22" ht="15.75" thickBot="1" x14ac:dyDescent="0.3">
      <c r="C17" s="27"/>
      <c r="D17" s="15" t="s">
        <v>7</v>
      </c>
      <c r="E17" s="36"/>
      <c r="F17" s="14">
        <f t="shared" si="5"/>
        <v>232830.64365386963</v>
      </c>
      <c r="G17" s="14">
        <f t="shared" si="0"/>
        <v>116415.32182693481</v>
      </c>
      <c r="H17" s="14">
        <f t="shared" si="1"/>
        <v>116415.32182693481</v>
      </c>
      <c r="I17" s="14">
        <f t="shared" si="2"/>
        <v>58207.660913467407</v>
      </c>
      <c r="J17" s="37">
        <f t="shared" si="3"/>
        <v>261934.47411060333</v>
      </c>
      <c r="K17" s="14">
        <f>SUM(I14:I17)+SUM(L14:L17)</f>
        <v>200932.84547328949</v>
      </c>
      <c r="L17" s="14">
        <f t="shared" si="4"/>
        <v>29103.830456733704</v>
      </c>
      <c r="M17" s="38">
        <f>SUM(L14:L17)</f>
        <v>29103.830456733704</v>
      </c>
      <c r="N17" s="20" t="s">
        <v>7</v>
      </c>
      <c r="O17" s="24"/>
      <c r="T17" s="2"/>
      <c r="U17" s="2"/>
      <c r="V17" s="2"/>
    </row>
    <row r="18" spans="3:22" ht="15" customHeight="1" x14ac:dyDescent="0.25">
      <c r="C18" s="25" t="s">
        <v>10</v>
      </c>
      <c r="D18" s="12" t="s">
        <v>4</v>
      </c>
      <c r="E18" s="34"/>
      <c r="F18" s="10">
        <f t="shared" si="5"/>
        <v>261934.47411060333</v>
      </c>
      <c r="G18" s="10">
        <f t="shared" si="0"/>
        <v>130967.23705530167</v>
      </c>
      <c r="H18" s="10">
        <f t="shared" si="1"/>
        <v>130967.23705530167</v>
      </c>
      <c r="I18" s="10">
        <f t="shared" si="2"/>
        <v>65483.618527650833</v>
      </c>
      <c r="J18" s="11">
        <f t="shared" si="3"/>
        <v>294676.28337442875</v>
      </c>
      <c r="K18" s="9"/>
      <c r="L18" s="10">
        <f t="shared" si="4"/>
        <v>32741.809263825417</v>
      </c>
      <c r="M18" s="12"/>
      <c r="N18" s="18" t="s">
        <v>4</v>
      </c>
      <c r="O18" s="22" t="s">
        <v>10</v>
      </c>
    </row>
    <row r="19" spans="3:22" x14ac:dyDescent="0.25">
      <c r="C19" s="26"/>
      <c r="D19" s="13" t="s">
        <v>5</v>
      </c>
      <c r="E19" s="35"/>
      <c r="F19" s="6">
        <f t="shared" si="5"/>
        <v>294676.28337442875</v>
      </c>
      <c r="G19" s="6">
        <f t="shared" si="0"/>
        <v>147338.14168721437</v>
      </c>
      <c r="H19" s="6">
        <f t="shared" ref="H19:H29" si="6">F19-G19</f>
        <v>147338.14168721437</v>
      </c>
      <c r="I19" s="6">
        <f t="shared" si="2"/>
        <v>73669.070843607187</v>
      </c>
      <c r="J19" s="33">
        <f t="shared" si="3"/>
        <v>331510.81879623234</v>
      </c>
      <c r="K19" s="5"/>
      <c r="L19" s="6">
        <f t="shared" si="4"/>
        <v>36834.535421803594</v>
      </c>
      <c r="M19" s="13"/>
      <c r="N19" s="19" t="s">
        <v>5</v>
      </c>
      <c r="O19" s="23"/>
    </row>
    <row r="20" spans="3:22" x14ac:dyDescent="0.25">
      <c r="C20" s="26"/>
      <c r="D20" s="13" t="s">
        <v>6</v>
      </c>
      <c r="E20" s="35"/>
      <c r="F20" s="6">
        <f t="shared" si="5"/>
        <v>331510.81879623234</v>
      </c>
      <c r="G20" s="6">
        <f t="shared" si="0"/>
        <v>165755.40939811617</v>
      </c>
      <c r="H20" s="6">
        <f t="shared" si="6"/>
        <v>165755.40939811617</v>
      </c>
      <c r="I20" s="6">
        <f t="shared" si="2"/>
        <v>82877.704699058086</v>
      </c>
      <c r="J20" s="33">
        <f t="shared" si="3"/>
        <v>372949.67114576139</v>
      </c>
      <c r="K20" s="5"/>
      <c r="L20" s="6">
        <f t="shared" si="4"/>
        <v>41438.852349529043</v>
      </c>
      <c r="M20" s="13"/>
      <c r="N20" s="19" t="s">
        <v>6</v>
      </c>
      <c r="O20" s="23"/>
    </row>
    <row r="21" spans="3:22" ht="15.75" thickBot="1" x14ac:dyDescent="0.3">
      <c r="C21" s="27"/>
      <c r="D21" s="15" t="s">
        <v>7</v>
      </c>
      <c r="E21" s="36"/>
      <c r="F21" s="14">
        <f t="shared" si="5"/>
        <v>372949.67114576139</v>
      </c>
      <c r="G21" s="14">
        <f t="shared" si="0"/>
        <v>186474.83557288069</v>
      </c>
      <c r="H21" s="14">
        <f t="shared" si="6"/>
        <v>186474.83557288069</v>
      </c>
      <c r="I21" s="14">
        <f t="shared" si="2"/>
        <v>93237.417786440346</v>
      </c>
      <c r="J21" s="37">
        <f t="shared" si="3"/>
        <v>419568.38003898156</v>
      </c>
      <c r="K21" s="14">
        <f>SUM(I18:I21)+SUM(L18:L21)</f>
        <v>472901.71778513468</v>
      </c>
      <c r="L21" s="14">
        <f t="shared" si="4"/>
        <v>46618.708893220173</v>
      </c>
      <c r="M21" s="38">
        <f>SUM(L18:L21)</f>
        <v>157633.90592837823</v>
      </c>
      <c r="N21" s="20" t="s">
        <v>7</v>
      </c>
      <c r="O21" s="24"/>
    </row>
    <row r="22" spans="3:22" ht="15" customHeight="1" x14ac:dyDescent="0.25">
      <c r="C22" s="25" t="s">
        <v>11</v>
      </c>
      <c r="D22" s="12" t="s">
        <v>4</v>
      </c>
      <c r="E22" s="34"/>
      <c r="F22" s="10">
        <f t="shared" si="5"/>
        <v>419568.38003898156</v>
      </c>
      <c r="G22" s="10">
        <f t="shared" si="0"/>
        <v>209784.19001949078</v>
      </c>
      <c r="H22" s="10">
        <f t="shared" si="6"/>
        <v>209784.19001949078</v>
      </c>
      <c r="I22" s="10">
        <f t="shared" si="2"/>
        <v>104892.09500974539</v>
      </c>
      <c r="J22" s="11">
        <f t="shared" si="3"/>
        <v>472014.42754385422</v>
      </c>
      <c r="K22" s="9"/>
      <c r="L22" s="10">
        <f t="shared" si="4"/>
        <v>52446.047504872695</v>
      </c>
      <c r="M22" s="12"/>
      <c r="N22" s="18" t="s">
        <v>4</v>
      </c>
      <c r="O22" s="22" t="s">
        <v>11</v>
      </c>
    </row>
    <row r="23" spans="3:22" x14ac:dyDescent="0.25">
      <c r="C23" s="26"/>
      <c r="D23" s="13" t="s">
        <v>5</v>
      </c>
      <c r="E23" s="35"/>
      <c r="F23" s="6">
        <f t="shared" si="5"/>
        <v>472014.42754385422</v>
      </c>
      <c r="G23" s="6">
        <f t="shared" si="0"/>
        <v>236007.21377192711</v>
      </c>
      <c r="H23" s="6">
        <f t="shared" si="6"/>
        <v>236007.21377192711</v>
      </c>
      <c r="I23" s="6">
        <f t="shared" si="2"/>
        <v>118003.60688596356</v>
      </c>
      <c r="J23" s="33">
        <f t="shared" si="3"/>
        <v>531016.23098683602</v>
      </c>
      <c r="K23" s="5"/>
      <c r="L23" s="6">
        <f t="shared" si="4"/>
        <v>59001.803442981778</v>
      </c>
      <c r="M23" s="13"/>
      <c r="N23" s="19" t="s">
        <v>5</v>
      </c>
      <c r="O23" s="23"/>
    </row>
    <row r="24" spans="3:22" x14ac:dyDescent="0.25">
      <c r="C24" s="26"/>
      <c r="D24" s="13" t="s">
        <v>6</v>
      </c>
      <c r="E24" s="35"/>
      <c r="F24" s="6">
        <f t="shared" si="5"/>
        <v>531016.23098683602</v>
      </c>
      <c r="G24" s="6">
        <f t="shared" si="0"/>
        <v>265508.11549341801</v>
      </c>
      <c r="H24" s="6">
        <f t="shared" si="6"/>
        <v>265508.11549341801</v>
      </c>
      <c r="I24" s="6">
        <f t="shared" si="2"/>
        <v>132754.057746709</v>
      </c>
      <c r="J24" s="33">
        <f t="shared" si="3"/>
        <v>597393.25986019056</v>
      </c>
      <c r="K24" s="5"/>
      <c r="L24" s="6">
        <f t="shared" si="4"/>
        <v>66377.028873354502</v>
      </c>
      <c r="M24" s="13"/>
      <c r="N24" s="19" t="s">
        <v>6</v>
      </c>
      <c r="O24" s="23"/>
    </row>
    <row r="25" spans="3:22" ht="15.75" thickBot="1" x14ac:dyDescent="0.3">
      <c r="C25" s="27"/>
      <c r="D25" s="15" t="s">
        <v>7</v>
      </c>
      <c r="E25" s="36"/>
      <c r="F25" s="14">
        <f t="shared" si="5"/>
        <v>597393.25986019056</v>
      </c>
      <c r="G25" s="14">
        <f t="shared" si="0"/>
        <v>298696.62993009528</v>
      </c>
      <c r="H25" s="14">
        <f t="shared" si="6"/>
        <v>298696.62993009528</v>
      </c>
      <c r="I25" s="14">
        <f t="shared" si="2"/>
        <v>149348.31496504764</v>
      </c>
      <c r="J25" s="37">
        <f t="shared" si="3"/>
        <v>672067.41734271438</v>
      </c>
      <c r="K25" s="14">
        <f>SUM(I22:I25)+SUM(L22:L25)</f>
        <v>757497.11191119836</v>
      </c>
      <c r="L25" s="14">
        <f t="shared" si="4"/>
        <v>74674.15748252382</v>
      </c>
      <c r="M25" s="38">
        <f>SUM(L22:L25)</f>
        <v>252499.0373037328</v>
      </c>
      <c r="N25" s="20" t="s">
        <v>7</v>
      </c>
      <c r="O25" s="24"/>
    </row>
    <row r="26" spans="3:22" ht="15" customHeight="1" x14ac:dyDescent="0.25">
      <c r="C26" s="25" t="s">
        <v>12</v>
      </c>
      <c r="D26" s="12" t="s">
        <v>4</v>
      </c>
      <c r="E26" s="34"/>
      <c r="F26" s="10">
        <f t="shared" si="5"/>
        <v>672067.41734271438</v>
      </c>
      <c r="G26" s="10">
        <f t="shared" si="0"/>
        <v>336033.70867135719</v>
      </c>
      <c r="H26" s="10">
        <f t="shared" si="6"/>
        <v>336033.70867135719</v>
      </c>
      <c r="I26" s="10">
        <f t="shared" si="2"/>
        <v>168016.8543356786</v>
      </c>
      <c r="J26" s="11">
        <f t="shared" si="3"/>
        <v>756075.84451055364</v>
      </c>
      <c r="K26" s="9"/>
      <c r="L26" s="10">
        <f t="shared" si="4"/>
        <v>84008.427167839298</v>
      </c>
      <c r="M26" s="12"/>
      <c r="N26" s="18" t="s">
        <v>4</v>
      </c>
      <c r="O26" s="22" t="s">
        <v>12</v>
      </c>
    </row>
    <row r="27" spans="3:22" x14ac:dyDescent="0.25">
      <c r="C27" s="26"/>
      <c r="D27" s="13" t="s">
        <v>5</v>
      </c>
      <c r="E27" s="35"/>
      <c r="F27" s="6">
        <f t="shared" si="5"/>
        <v>756075.84451055364</v>
      </c>
      <c r="G27" s="6">
        <f t="shared" si="0"/>
        <v>378037.92225527682</v>
      </c>
      <c r="H27" s="6">
        <f t="shared" si="6"/>
        <v>378037.92225527682</v>
      </c>
      <c r="I27" s="6">
        <f t="shared" si="2"/>
        <v>189018.96112763841</v>
      </c>
      <c r="J27" s="33">
        <f t="shared" si="3"/>
        <v>850585.32507437281</v>
      </c>
      <c r="K27" s="5"/>
      <c r="L27" s="6">
        <f t="shared" si="4"/>
        <v>94509.480563819205</v>
      </c>
      <c r="M27" s="13"/>
      <c r="N27" s="19" t="s">
        <v>5</v>
      </c>
      <c r="O27" s="23"/>
    </row>
    <row r="28" spans="3:22" x14ac:dyDescent="0.25">
      <c r="C28" s="26"/>
      <c r="D28" s="13" t="s">
        <v>6</v>
      </c>
      <c r="E28" s="35"/>
      <c r="F28" s="6">
        <f t="shared" si="5"/>
        <v>850585.32507437281</v>
      </c>
      <c r="G28" s="6">
        <f t="shared" si="0"/>
        <v>425292.66253718641</v>
      </c>
      <c r="H28" s="6">
        <f t="shared" si="6"/>
        <v>425292.66253718641</v>
      </c>
      <c r="I28" s="6">
        <f t="shared" si="2"/>
        <v>212646.3312685932</v>
      </c>
      <c r="J28" s="33">
        <f t="shared" si="3"/>
        <v>956908.49070866941</v>
      </c>
      <c r="K28" s="5"/>
      <c r="L28" s="6">
        <f t="shared" si="4"/>
        <v>106323.1656342966</v>
      </c>
      <c r="M28" s="13"/>
      <c r="N28" s="19" t="s">
        <v>6</v>
      </c>
      <c r="O28" s="23"/>
    </row>
    <row r="29" spans="3:22" ht="15.75" thickBot="1" x14ac:dyDescent="0.3">
      <c r="C29" s="27"/>
      <c r="D29" s="15" t="s">
        <v>7</v>
      </c>
      <c r="E29" s="36"/>
      <c r="F29" s="14">
        <f t="shared" si="5"/>
        <v>956908.49070866941</v>
      </c>
      <c r="G29" s="14">
        <f t="shared" si="0"/>
        <v>478454.24535433471</v>
      </c>
      <c r="H29" s="14">
        <f t="shared" si="6"/>
        <v>478454.24535433471</v>
      </c>
      <c r="I29" s="14">
        <f t="shared" si="2"/>
        <v>239227.12267716735</v>
      </c>
      <c r="J29" s="37">
        <f t="shared" si="3"/>
        <v>1076522.0520472531</v>
      </c>
      <c r="K29" s="14">
        <f>SUM(I26:I29)+SUM(L26:L29)</f>
        <v>1213363.9041136163</v>
      </c>
      <c r="L29" s="14">
        <f t="shared" si="4"/>
        <v>119613.56133858368</v>
      </c>
      <c r="M29" s="38">
        <f>SUM(L26:L29)</f>
        <v>404454.63470453874</v>
      </c>
      <c r="N29" s="20" t="s">
        <v>7</v>
      </c>
      <c r="O29" s="24"/>
    </row>
    <row r="30" spans="3:22" ht="15" customHeight="1" x14ac:dyDescent="0.25">
      <c r="C30" s="25" t="s">
        <v>13</v>
      </c>
      <c r="D30" s="12" t="s">
        <v>4</v>
      </c>
      <c r="E30" s="34"/>
      <c r="F30" s="10">
        <f t="shared" ref="F30:F37" si="7">J29+E30</f>
        <v>1076522.0520472531</v>
      </c>
      <c r="G30" s="10">
        <f t="shared" ref="G30:G37" si="8">F30/2</f>
        <v>538261.02602362656</v>
      </c>
      <c r="H30" s="10">
        <f t="shared" ref="H30:H37" si="9">F30-G30</f>
        <v>538261.02602362656</v>
      </c>
      <c r="I30" s="10">
        <f t="shared" si="2"/>
        <v>269130.51301181328</v>
      </c>
      <c r="J30" s="11">
        <f t="shared" ref="J30:J37" si="10">IF(I30&gt;$G$1,G30+H30+(I30/2),SUM(G30:I30))</f>
        <v>1211087.3085531597</v>
      </c>
      <c r="K30" s="9"/>
      <c r="L30" s="10">
        <f t="shared" ref="L30:L37" si="11">IF(I30&gt;$G$1,I30/2,0)</f>
        <v>134565.25650590664</v>
      </c>
      <c r="M30" s="12"/>
      <c r="N30" s="18" t="s">
        <v>4</v>
      </c>
      <c r="O30" s="22" t="s">
        <v>12</v>
      </c>
    </row>
    <row r="31" spans="3:22" x14ac:dyDescent="0.25">
      <c r="C31" s="26"/>
      <c r="D31" s="13" t="s">
        <v>5</v>
      </c>
      <c r="E31" s="35"/>
      <c r="F31" s="6">
        <f t="shared" si="7"/>
        <v>1211087.3085531597</v>
      </c>
      <c r="G31" s="6">
        <f t="shared" si="8"/>
        <v>605543.65427657985</v>
      </c>
      <c r="H31" s="6">
        <f t="shared" si="9"/>
        <v>605543.65427657985</v>
      </c>
      <c r="I31" s="6">
        <f t="shared" si="2"/>
        <v>302771.82713828993</v>
      </c>
      <c r="J31" s="33">
        <f t="shared" si="10"/>
        <v>1362473.2221223046</v>
      </c>
      <c r="K31" s="5"/>
      <c r="L31" s="6">
        <f t="shared" si="11"/>
        <v>151385.91356914496</v>
      </c>
      <c r="M31" s="13"/>
      <c r="N31" s="19" t="s">
        <v>5</v>
      </c>
      <c r="O31" s="23"/>
    </row>
    <row r="32" spans="3:22" x14ac:dyDescent="0.25">
      <c r="C32" s="26"/>
      <c r="D32" s="13" t="s">
        <v>6</v>
      </c>
      <c r="E32" s="35"/>
      <c r="F32" s="6">
        <f t="shared" si="7"/>
        <v>1362473.2221223046</v>
      </c>
      <c r="G32" s="6">
        <f t="shared" si="8"/>
        <v>681236.6110611523</v>
      </c>
      <c r="H32" s="6">
        <f t="shared" si="9"/>
        <v>681236.6110611523</v>
      </c>
      <c r="I32" s="6">
        <f t="shared" si="2"/>
        <v>340618.30553057615</v>
      </c>
      <c r="J32" s="33">
        <f t="shared" si="10"/>
        <v>1532782.3748875926</v>
      </c>
      <c r="K32" s="5"/>
      <c r="L32" s="6">
        <f t="shared" si="11"/>
        <v>170309.15276528808</v>
      </c>
      <c r="M32" s="13"/>
      <c r="N32" s="19" t="s">
        <v>6</v>
      </c>
      <c r="O32" s="23"/>
    </row>
    <row r="33" spans="3:15" ht="15.75" thickBot="1" x14ac:dyDescent="0.3">
      <c r="C33" s="27"/>
      <c r="D33" s="15" t="s">
        <v>7</v>
      </c>
      <c r="E33" s="36"/>
      <c r="F33" s="14">
        <f t="shared" si="7"/>
        <v>1532782.3748875926</v>
      </c>
      <c r="G33" s="14">
        <f t="shared" si="8"/>
        <v>766391.18744379631</v>
      </c>
      <c r="H33" s="14">
        <f t="shared" si="9"/>
        <v>766391.18744379631</v>
      </c>
      <c r="I33" s="14">
        <f t="shared" si="2"/>
        <v>383195.59372189816</v>
      </c>
      <c r="J33" s="37">
        <f t="shared" si="10"/>
        <v>1724380.1717485418</v>
      </c>
      <c r="K33" s="14">
        <f>SUM(I30:I33)+SUM(L30:L33)</f>
        <v>1943574.3591038664</v>
      </c>
      <c r="L33" s="14">
        <f t="shared" si="11"/>
        <v>191597.79686094908</v>
      </c>
      <c r="M33" s="38">
        <f>SUM(L30:L33)</f>
        <v>647858.11970128876</v>
      </c>
      <c r="N33" s="20" t="s">
        <v>7</v>
      </c>
      <c r="O33" s="24"/>
    </row>
    <row r="34" spans="3:15" ht="15" customHeight="1" x14ac:dyDescent="0.25">
      <c r="C34" s="25" t="s">
        <v>14</v>
      </c>
      <c r="D34" s="12" t="s">
        <v>4</v>
      </c>
      <c r="E34" s="34"/>
      <c r="F34" s="10">
        <f t="shared" si="7"/>
        <v>1724380.1717485418</v>
      </c>
      <c r="G34" s="10">
        <f t="shared" si="8"/>
        <v>862190.08587427088</v>
      </c>
      <c r="H34" s="10">
        <f t="shared" si="9"/>
        <v>862190.08587427088</v>
      </c>
      <c r="I34" s="10">
        <f t="shared" si="2"/>
        <v>431095.04293713544</v>
      </c>
      <c r="J34" s="11">
        <f t="shared" si="10"/>
        <v>1939927.6932171094</v>
      </c>
      <c r="K34" s="9"/>
      <c r="L34" s="10">
        <f t="shared" si="11"/>
        <v>215547.52146856772</v>
      </c>
      <c r="M34" s="12"/>
      <c r="N34" s="18" t="s">
        <v>4</v>
      </c>
      <c r="O34" s="22" t="s">
        <v>12</v>
      </c>
    </row>
    <row r="35" spans="3:15" x14ac:dyDescent="0.25">
      <c r="C35" s="26"/>
      <c r="D35" s="13" t="s">
        <v>5</v>
      </c>
      <c r="E35" s="35"/>
      <c r="F35" s="6">
        <f t="shared" si="7"/>
        <v>1939927.6932171094</v>
      </c>
      <c r="G35" s="6">
        <f t="shared" si="8"/>
        <v>969963.84660855471</v>
      </c>
      <c r="H35" s="6">
        <f t="shared" si="9"/>
        <v>969963.84660855471</v>
      </c>
      <c r="I35" s="6">
        <f t="shared" si="2"/>
        <v>484981.92330427736</v>
      </c>
      <c r="J35" s="33">
        <f t="shared" si="10"/>
        <v>2182418.6548692482</v>
      </c>
      <c r="K35" s="5"/>
      <c r="L35" s="6">
        <f t="shared" si="11"/>
        <v>242490.96165213868</v>
      </c>
      <c r="M35" s="13"/>
      <c r="N35" s="19" t="s">
        <v>5</v>
      </c>
      <c r="O35" s="23"/>
    </row>
    <row r="36" spans="3:15" x14ac:dyDescent="0.25">
      <c r="C36" s="26"/>
      <c r="D36" s="13" t="s">
        <v>6</v>
      </c>
      <c r="E36" s="35"/>
      <c r="F36" s="6">
        <f t="shared" si="7"/>
        <v>2182418.6548692482</v>
      </c>
      <c r="G36" s="6">
        <f t="shared" si="8"/>
        <v>1091209.3274346241</v>
      </c>
      <c r="H36" s="6">
        <f t="shared" si="9"/>
        <v>1091209.3274346241</v>
      </c>
      <c r="I36" s="6">
        <f t="shared" si="2"/>
        <v>545604.66371731204</v>
      </c>
      <c r="J36" s="33">
        <f t="shared" si="10"/>
        <v>2455220.9867279041</v>
      </c>
      <c r="K36" s="5"/>
      <c r="L36" s="6">
        <f t="shared" si="11"/>
        <v>272802.33185865602</v>
      </c>
      <c r="M36" s="13"/>
      <c r="N36" s="19" t="s">
        <v>6</v>
      </c>
      <c r="O36" s="23"/>
    </row>
    <row r="37" spans="3:15" ht="15.75" thickBot="1" x14ac:dyDescent="0.3">
      <c r="C37" s="27"/>
      <c r="D37" s="15" t="s">
        <v>7</v>
      </c>
      <c r="E37" s="36"/>
      <c r="F37" s="14">
        <f t="shared" si="7"/>
        <v>2455220.9867279041</v>
      </c>
      <c r="G37" s="14">
        <f t="shared" si="8"/>
        <v>1227610.493363952</v>
      </c>
      <c r="H37" s="14">
        <f t="shared" si="9"/>
        <v>1227610.493363952</v>
      </c>
      <c r="I37" s="14">
        <f t="shared" si="2"/>
        <v>613805.24668197602</v>
      </c>
      <c r="J37" s="37">
        <f t="shared" si="10"/>
        <v>2762123.6100688921</v>
      </c>
      <c r="K37" s="14">
        <f>SUM(I34:I37)+SUM(L34:L37)</f>
        <v>3113230.3149610511</v>
      </c>
      <c r="L37" s="14">
        <f t="shared" si="11"/>
        <v>306902.62334098801</v>
      </c>
      <c r="M37" s="38">
        <f>SUM(L34:L37)</f>
        <v>1037743.4383203504</v>
      </c>
      <c r="N37" s="20" t="s">
        <v>7</v>
      </c>
      <c r="O37" s="24"/>
    </row>
    <row r="38" spans="3:15" ht="15" customHeight="1" x14ac:dyDescent="0.25">
      <c r="C38" s="25" t="s">
        <v>15</v>
      </c>
      <c r="D38" s="12" t="s">
        <v>4</v>
      </c>
      <c r="E38" s="34"/>
      <c r="F38" s="10">
        <f t="shared" ref="F38:F45" si="12">J37+E38</f>
        <v>2762123.6100688921</v>
      </c>
      <c r="G38" s="10">
        <f t="shared" ref="G38:G45" si="13">F38/2</f>
        <v>1381061.8050344461</v>
      </c>
      <c r="H38" s="10">
        <f t="shared" ref="H38:H45" si="14">F38-G38</f>
        <v>1381061.8050344461</v>
      </c>
      <c r="I38" s="10">
        <f t="shared" si="2"/>
        <v>690530.90251722303</v>
      </c>
      <c r="J38" s="11">
        <f t="shared" ref="J38:J45" si="15">IF(I38&gt;$G$1,G38+H38+(I38/2),SUM(G38:I38))</f>
        <v>3107389.0613275035</v>
      </c>
      <c r="K38" s="9"/>
      <c r="L38" s="10">
        <f t="shared" ref="L38:L45" si="16">IF(I38&gt;$G$1,I38/2,0)</f>
        <v>345265.45125861152</v>
      </c>
      <c r="M38" s="12"/>
      <c r="N38" s="18" t="s">
        <v>4</v>
      </c>
      <c r="O38" s="22" t="s">
        <v>12</v>
      </c>
    </row>
    <row r="39" spans="3:15" x14ac:dyDescent="0.25">
      <c r="C39" s="26"/>
      <c r="D39" s="13" t="s">
        <v>5</v>
      </c>
      <c r="E39" s="35"/>
      <c r="F39" s="6">
        <f t="shared" si="12"/>
        <v>3107389.0613275035</v>
      </c>
      <c r="G39" s="6">
        <f t="shared" si="13"/>
        <v>1553694.5306637518</v>
      </c>
      <c r="H39" s="6">
        <f t="shared" si="14"/>
        <v>1553694.5306637518</v>
      </c>
      <c r="I39" s="6">
        <f t="shared" si="2"/>
        <v>776847.26533187588</v>
      </c>
      <c r="J39" s="33">
        <f t="shared" si="15"/>
        <v>3495812.6939934413</v>
      </c>
      <c r="K39" s="5"/>
      <c r="L39" s="6">
        <f t="shared" si="16"/>
        <v>388423.63266593794</v>
      </c>
      <c r="M39" s="13"/>
      <c r="N39" s="19" t="s">
        <v>5</v>
      </c>
      <c r="O39" s="23"/>
    </row>
    <row r="40" spans="3:15" x14ac:dyDescent="0.25">
      <c r="C40" s="26"/>
      <c r="D40" s="13" t="s">
        <v>6</v>
      </c>
      <c r="E40" s="35"/>
      <c r="F40" s="6">
        <f t="shared" si="12"/>
        <v>3495812.6939934413</v>
      </c>
      <c r="G40" s="6">
        <f t="shared" si="13"/>
        <v>1747906.3469967206</v>
      </c>
      <c r="H40" s="6">
        <f t="shared" si="14"/>
        <v>1747906.3469967206</v>
      </c>
      <c r="I40" s="6">
        <f t="shared" si="2"/>
        <v>873953.17349836032</v>
      </c>
      <c r="J40" s="33">
        <f t="shared" si="15"/>
        <v>3932789.2807426215</v>
      </c>
      <c r="K40" s="5"/>
      <c r="L40" s="6">
        <f t="shared" si="16"/>
        <v>436976.58674918016</v>
      </c>
      <c r="M40" s="13"/>
      <c r="N40" s="19" t="s">
        <v>6</v>
      </c>
      <c r="O40" s="23"/>
    </row>
    <row r="41" spans="3:15" ht="15.75" thickBot="1" x14ac:dyDescent="0.3">
      <c r="C41" s="27"/>
      <c r="D41" s="15" t="s">
        <v>7</v>
      </c>
      <c r="E41" s="36"/>
      <c r="F41" s="14">
        <f t="shared" si="12"/>
        <v>3932789.2807426215</v>
      </c>
      <c r="G41" s="14">
        <f t="shared" si="13"/>
        <v>1966394.6403713108</v>
      </c>
      <c r="H41" s="14">
        <f t="shared" si="14"/>
        <v>1966394.6403713108</v>
      </c>
      <c r="I41" s="14">
        <f t="shared" si="2"/>
        <v>983197.32018565538</v>
      </c>
      <c r="J41" s="37">
        <f t="shared" si="15"/>
        <v>4424387.9408354489</v>
      </c>
      <c r="K41" s="14">
        <f>SUM(I38:I41)+SUM(L38:L41)</f>
        <v>4986792.9922996722</v>
      </c>
      <c r="L41" s="14">
        <f t="shared" si="16"/>
        <v>491598.66009282769</v>
      </c>
      <c r="M41" s="38">
        <f>SUM(L38:L41)</f>
        <v>1662264.3307665573</v>
      </c>
      <c r="N41" s="20" t="s">
        <v>7</v>
      </c>
      <c r="O41" s="24"/>
    </row>
    <row r="42" spans="3:15" ht="15" customHeight="1" x14ac:dyDescent="0.25">
      <c r="C42" s="25" t="s">
        <v>16</v>
      </c>
      <c r="D42" s="12" t="s">
        <v>4</v>
      </c>
      <c r="E42" s="34"/>
      <c r="F42" s="10">
        <f t="shared" si="12"/>
        <v>4424387.9408354489</v>
      </c>
      <c r="G42" s="10">
        <f t="shared" si="13"/>
        <v>2212193.9704177245</v>
      </c>
      <c r="H42" s="10">
        <f t="shared" si="14"/>
        <v>2212193.9704177245</v>
      </c>
      <c r="I42" s="10">
        <f t="shared" si="2"/>
        <v>1106096.9852088622</v>
      </c>
      <c r="J42" s="11">
        <f t="shared" si="15"/>
        <v>4977436.4334398797</v>
      </c>
      <c r="K42" s="9"/>
      <c r="L42" s="10">
        <f t="shared" si="16"/>
        <v>553048.49260443111</v>
      </c>
      <c r="M42" s="12"/>
      <c r="N42" s="18" t="s">
        <v>4</v>
      </c>
      <c r="O42" s="22" t="s">
        <v>12</v>
      </c>
    </row>
    <row r="43" spans="3:15" x14ac:dyDescent="0.25">
      <c r="C43" s="26"/>
      <c r="D43" s="13" t="s">
        <v>5</v>
      </c>
      <c r="E43" s="35"/>
      <c r="F43" s="6">
        <f t="shared" si="12"/>
        <v>4977436.4334398797</v>
      </c>
      <c r="G43" s="6">
        <f t="shared" si="13"/>
        <v>2488718.2167199398</v>
      </c>
      <c r="H43" s="6">
        <f t="shared" si="14"/>
        <v>2488718.2167199398</v>
      </c>
      <c r="I43" s="6">
        <f t="shared" si="2"/>
        <v>1244359.1083599699</v>
      </c>
      <c r="J43" s="33">
        <f t="shared" si="15"/>
        <v>5599615.9876198648</v>
      </c>
      <c r="K43" s="5"/>
      <c r="L43" s="6">
        <f t="shared" si="16"/>
        <v>622179.55417998496</v>
      </c>
      <c r="M43" s="13"/>
      <c r="N43" s="19" t="s">
        <v>5</v>
      </c>
      <c r="O43" s="23"/>
    </row>
    <row r="44" spans="3:15" x14ac:dyDescent="0.25">
      <c r="C44" s="26"/>
      <c r="D44" s="13" t="s">
        <v>6</v>
      </c>
      <c r="E44" s="35"/>
      <c r="F44" s="6">
        <f t="shared" si="12"/>
        <v>5599615.9876198648</v>
      </c>
      <c r="G44" s="6">
        <f t="shared" si="13"/>
        <v>2799807.9938099324</v>
      </c>
      <c r="H44" s="6">
        <f t="shared" si="14"/>
        <v>2799807.9938099324</v>
      </c>
      <c r="I44" s="6">
        <f t="shared" si="2"/>
        <v>1399903.9969049662</v>
      </c>
      <c r="J44" s="33">
        <f t="shared" si="15"/>
        <v>6299567.9860723475</v>
      </c>
      <c r="K44" s="5"/>
      <c r="L44" s="6">
        <f t="shared" si="16"/>
        <v>699951.99845248309</v>
      </c>
      <c r="M44" s="13"/>
      <c r="N44" s="19" t="s">
        <v>6</v>
      </c>
      <c r="O44" s="23"/>
    </row>
    <row r="45" spans="3:15" ht="15.75" thickBot="1" x14ac:dyDescent="0.3">
      <c r="C45" s="27"/>
      <c r="D45" s="15" t="s">
        <v>7</v>
      </c>
      <c r="E45" s="36"/>
      <c r="F45" s="14">
        <f t="shared" si="12"/>
        <v>6299567.9860723475</v>
      </c>
      <c r="G45" s="14">
        <f t="shared" si="13"/>
        <v>3149783.9930361737</v>
      </c>
      <c r="H45" s="14">
        <f t="shared" si="14"/>
        <v>3149783.9930361737</v>
      </c>
      <c r="I45" s="14">
        <f t="shared" si="2"/>
        <v>1574891.9965180869</v>
      </c>
      <c r="J45" s="37">
        <f t="shared" si="15"/>
        <v>7087013.9843313908</v>
      </c>
      <c r="K45" s="14">
        <f>SUM(I42:I45)+SUM(L42:L45)</f>
        <v>7987878.1304878276</v>
      </c>
      <c r="L45" s="14">
        <f t="shared" si="16"/>
        <v>787445.99825904344</v>
      </c>
      <c r="M45" s="38">
        <f>SUM(L42:L45)</f>
        <v>2662626.0434959424</v>
      </c>
      <c r="N45" s="20" t="s">
        <v>7</v>
      </c>
      <c r="O45" s="24"/>
    </row>
  </sheetData>
  <mergeCells count="20">
    <mergeCell ref="C42:C45"/>
    <mergeCell ref="O42:O45"/>
    <mergeCell ref="C30:C33"/>
    <mergeCell ref="O30:O33"/>
    <mergeCell ref="C34:C37"/>
    <mergeCell ref="O34:O37"/>
    <mergeCell ref="C38:C41"/>
    <mergeCell ref="O38:O41"/>
    <mergeCell ref="O26:O29"/>
    <mergeCell ref="C6:C9"/>
    <mergeCell ref="C10:C13"/>
    <mergeCell ref="C14:C17"/>
    <mergeCell ref="C18:C21"/>
    <mergeCell ref="C22:C25"/>
    <mergeCell ref="C26:C29"/>
    <mergeCell ref="O6:O9"/>
    <mergeCell ref="O10:O13"/>
    <mergeCell ref="O14:O17"/>
    <mergeCell ref="O18:O21"/>
    <mergeCell ref="O22:O2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Prabhu Duvvuri</dc:creator>
  <cp:lastModifiedBy>Prabhu Duvvuri</cp:lastModifiedBy>
  <dcterms:created xsi:type="dcterms:W3CDTF">2019-04-09T03:27:26Z</dcterms:created>
  <dcterms:modified xsi:type="dcterms:W3CDTF">2019-04-28T18:04:44Z</dcterms:modified>
</cp:coreProperties>
</file>