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364EF79-F932-499D-A7FE-151F87477782}" xr6:coauthVersionLast="31" xr6:coauthVersionMax="31" xr10:uidLastSave="{00000000-0000-0000-0000-000000000000}"/>
  <bookViews>
    <workbookView xWindow="0" yWindow="0" windowWidth="20460" windowHeight="7500" tabRatio="793" activeTab="1" xr2:uid="{2D60CF78-1E6E-4189-AE4A-B6C2024B12CC}"/>
  </bookViews>
  <sheets>
    <sheet name="strategy" sheetId="14" r:id="rId1"/>
    <sheet name="example  x1.2 &amp; +0.01 conver." sheetId="11" r:id="rId2"/>
    <sheet name="example   x1.2  &amp;  x1.1 conver" sheetId="9" r:id="rId3"/>
    <sheet name="example    x1.2  &amp;  x1.2 conver" sheetId="10" r:id="rId4"/>
    <sheet name="MT4 chart" sheetId="12" r:id="rId5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2" i="10" l="1"/>
  <c r="M122" i="10" s="1"/>
  <c r="C106" i="10"/>
  <c r="M106" i="10" s="1"/>
  <c r="C86" i="10"/>
  <c r="M86" i="10" s="1"/>
  <c r="C62" i="10"/>
  <c r="M62" i="10" s="1"/>
  <c r="M34" i="10"/>
  <c r="M122" i="9"/>
  <c r="C122" i="9"/>
  <c r="M106" i="9"/>
  <c r="C106" i="9"/>
  <c r="M86" i="9"/>
  <c r="C86" i="9"/>
  <c r="M62" i="9"/>
  <c r="C62" i="9"/>
  <c r="M34" i="9"/>
  <c r="M62" i="11" l="1"/>
  <c r="M86" i="11" s="1"/>
  <c r="M106" i="11" s="1"/>
  <c r="M122" i="11" s="1"/>
  <c r="C62" i="11"/>
  <c r="C86" i="11" s="1"/>
  <c r="C106" i="11" s="1"/>
  <c r="C122" i="11" s="1"/>
  <c r="M34" i="11"/>
  <c r="N61" i="11" l="1"/>
  <c r="N60" i="11" s="1"/>
  <c r="N59" i="11" s="1"/>
  <c r="N58" i="11" s="1"/>
  <c r="N57" i="11" s="1"/>
  <c r="N56" i="11" s="1"/>
  <c r="N55" i="11" s="1"/>
  <c r="N54" i="11" s="1"/>
  <c r="N53" i="11" s="1"/>
  <c r="N52" i="11" s="1"/>
  <c r="N51" i="11" s="1"/>
  <c r="N50" i="11" s="1"/>
  <c r="N49" i="11" s="1"/>
  <c r="N48" i="11" s="1"/>
  <c r="N47" i="11" s="1"/>
  <c r="N46" i="11" s="1"/>
  <c r="N45" i="11" s="1"/>
  <c r="N44" i="11" s="1"/>
  <c r="N43" i="11" s="1"/>
  <c r="N42" i="11" s="1"/>
  <c r="N33" i="11"/>
  <c r="N32" i="11" s="1"/>
  <c r="N31" i="11" s="1"/>
  <c r="N30" i="11" s="1"/>
  <c r="N29" i="11" s="1"/>
  <c r="N28" i="11" s="1"/>
  <c r="N27" i="11" s="1"/>
  <c r="N26" i="11" s="1"/>
  <c r="N25" i="11" s="1"/>
  <c r="N24" i="11" s="1"/>
  <c r="N23" i="11" s="1"/>
  <c r="N22" i="11" s="1"/>
  <c r="N21" i="11" s="1"/>
  <c r="N20" i="11" s="1"/>
  <c r="N19" i="11" s="1"/>
  <c r="N18" i="11" s="1"/>
  <c r="N17" i="11" s="1"/>
  <c r="N16" i="11" s="1"/>
  <c r="N15" i="11" s="1"/>
  <c r="N14" i="11" s="1"/>
  <c r="N13" i="11" s="1"/>
  <c r="N12" i="11" s="1"/>
  <c r="N11" i="11" s="1"/>
  <c r="N10" i="11" s="1"/>
  <c r="N34" i="11"/>
  <c r="N122" i="11"/>
  <c r="O122" i="11" s="1"/>
  <c r="E122" i="11"/>
  <c r="D122" i="11"/>
  <c r="D121" i="11" s="1"/>
  <c r="M121" i="11"/>
  <c r="M120" i="11" s="1"/>
  <c r="M119" i="11" s="1"/>
  <c r="M118" i="11" s="1"/>
  <c r="M117" i="11" s="1"/>
  <c r="M116" i="11" s="1"/>
  <c r="M115" i="11" s="1"/>
  <c r="M114" i="11" s="1"/>
  <c r="C121" i="11"/>
  <c r="C120" i="11" s="1"/>
  <c r="C119" i="11" s="1"/>
  <c r="C118" i="11" s="1"/>
  <c r="C117" i="11" s="1"/>
  <c r="C116" i="11" s="1"/>
  <c r="C115" i="11" s="1"/>
  <c r="C114" i="11" s="1"/>
  <c r="O106" i="11"/>
  <c r="N106" i="11"/>
  <c r="N105" i="11" s="1"/>
  <c r="N104" i="11" s="1"/>
  <c r="N103" i="11" s="1"/>
  <c r="N102" i="11" s="1"/>
  <c r="N101" i="11" s="1"/>
  <c r="N100" i="11" s="1"/>
  <c r="N99" i="11" s="1"/>
  <c r="N98" i="11" s="1"/>
  <c r="N97" i="11" s="1"/>
  <c r="N96" i="11" s="1"/>
  <c r="N95" i="11" s="1"/>
  <c r="N94" i="11" s="1"/>
  <c r="D106" i="11"/>
  <c r="D105" i="11" s="1"/>
  <c r="M105" i="11"/>
  <c r="C105" i="11"/>
  <c r="C104" i="11" s="1"/>
  <c r="C103" i="11" s="1"/>
  <c r="C102" i="11" s="1"/>
  <c r="C101" i="11" s="1"/>
  <c r="C100" i="11" s="1"/>
  <c r="C99" i="11" s="1"/>
  <c r="C98" i="11" s="1"/>
  <c r="C97" i="11" s="1"/>
  <c r="C96" i="11" s="1"/>
  <c r="C95" i="11" s="1"/>
  <c r="C94" i="11" s="1"/>
  <c r="N86" i="11"/>
  <c r="N85" i="11" s="1"/>
  <c r="D86" i="11"/>
  <c r="M85" i="11"/>
  <c r="M84" i="11" s="1"/>
  <c r="M83" i="11" s="1"/>
  <c r="M82" i="11" s="1"/>
  <c r="M81" i="11" s="1"/>
  <c r="M80" i="11" s="1"/>
  <c r="M79" i="11" s="1"/>
  <c r="M78" i="11" s="1"/>
  <c r="M77" i="11" s="1"/>
  <c r="M76" i="11" s="1"/>
  <c r="M75" i="11" s="1"/>
  <c r="M74" i="11" s="1"/>
  <c r="M73" i="11" s="1"/>
  <c r="M72" i="11" s="1"/>
  <c r="M71" i="11" s="1"/>
  <c r="M70" i="11" s="1"/>
  <c r="C85" i="11"/>
  <c r="C84" i="11" s="1"/>
  <c r="C83" i="11" s="1"/>
  <c r="C82" i="11" s="1"/>
  <c r="C81" i="11" s="1"/>
  <c r="C80" i="11" s="1"/>
  <c r="C79" i="11" s="1"/>
  <c r="C78" i="11" s="1"/>
  <c r="C77" i="11" s="1"/>
  <c r="C76" i="11" s="1"/>
  <c r="C75" i="11" s="1"/>
  <c r="C74" i="11" s="1"/>
  <c r="C73" i="11" s="1"/>
  <c r="C72" i="11" s="1"/>
  <c r="C71" i="11" s="1"/>
  <c r="C70" i="11" s="1"/>
  <c r="O62" i="11"/>
  <c r="N62" i="11"/>
  <c r="D62" i="11"/>
  <c r="D61" i="11" s="1"/>
  <c r="M61" i="11"/>
  <c r="M60" i="11" s="1"/>
  <c r="M59" i="11" s="1"/>
  <c r="M58" i="11" s="1"/>
  <c r="M57" i="11" s="1"/>
  <c r="M56" i="11" s="1"/>
  <c r="M55" i="11" s="1"/>
  <c r="M54" i="11" s="1"/>
  <c r="M53" i="11" s="1"/>
  <c r="M52" i="11" s="1"/>
  <c r="M51" i="11" s="1"/>
  <c r="M50" i="11" s="1"/>
  <c r="M49" i="11" s="1"/>
  <c r="M48" i="11" s="1"/>
  <c r="M47" i="11" s="1"/>
  <c r="M46" i="11" s="1"/>
  <c r="M45" i="11" s="1"/>
  <c r="M44" i="11" s="1"/>
  <c r="M43" i="11" s="1"/>
  <c r="M42" i="11" s="1"/>
  <c r="C61" i="11"/>
  <c r="C60" i="11" s="1"/>
  <c r="C59" i="11" s="1"/>
  <c r="C58" i="11" s="1"/>
  <c r="C57" i="11" s="1"/>
  <c r="C56" i="11" s="1"/>
  <c r="C55" i="11" s="1"/>
  <c r="C54" i="11" s="1"/>
  <c r="C53" i="11" s="1"/>
  <c r="C52" i="11" s="1"/>
  <c r="C51" i="11" s="1"/>
  <c r="C50" i="11" s="1"/>
  <c r="C49" i="11" s="1"/>
  <c r="C48" i="11" s="1"/>
  <c r="C47" i="11" s="1"/>
  <c r="C46" i="11" s="1"/>
  <c r="C45" i="11" s="1"/>
  <c r="C44" i="11" s="1"/>
  <c r="C43" i="11" s="1"/>
  <c r="C42" i="11" s="1"/>
  <c r="O34" i="11"/>
  <c r="D34" i="11"/>
  <c r="E34" i="11" s="1"/>
  <c r="M33" i="11"/>
  <c r="M32" i="11" s="1"/>
  <c r="M31" i="11" s="1"/>
  <c r="M30" i="11" s="1"/>
  <c r="M29" i="11" s="1"/>
  <c r="M28" i="11" s="1"/>
  <c r="M27" i="11" s="1"/>
  <c r="M26" i="11" s="1"/>
  <c r="M25" i="11" s="1"/>
  <c r="M24" i="11" s="1"/>
  <c r="M23" i="11" s="1"/>
  <c r="M22" i="11" s="1"/>
  <c r="M21" i="11" s="1"/>
  <c r="M20" i="11" s="1"/>
  <c r="M19" i="11" s="1"/>
  <c r="M18" i="11" s="1"/>
  <c r="M17" i="11" s="1"/>
  <c r="M16" i="11" s="1"/>
  <c r="M15" i="11" s="1"/>
  <c r="M14" i="11" s="1"/>
  <c r="M13" i="11" s="1"/>
  <c r="M12" i="11" s="1"/>
  <c r="M11" i="11" s="1"/>
  <c r="M10" i="11" s="1"/>
  <c r="D33" i="11"/>
  <c r="C33" i="11"/>
  <c r="C32" i="11" s="1"/>
  <c r="C31" i="11" s="1"/>
  <c r="C30" i="11" s="1"/>
  <c r="C29" i="11" s="1"/>
  <c r="C28" i="11" s="1"/>
  <c r="C27" i="11" s="1"/>
  <c r="C26" i="11" s="1"/>
  <c r="C25" i="11" s="1"/>
  <c r="C24" i="11" s="1"/>
  <c r="C23" i="11" s="1"/>
  <c r="C22" i="11" s="1"/>
  <c r="C21" i="11" s="1"/>
  <c r="C20" i="11" s="1"/>
  <c r="C19" i="11" s="1"/>
  <c r="C18" i="11" s="1"/>
  <c r="C17" i="11" s="1"/>
  <c r="C16" i="11" s="1"/>
  <c r="C15" i="11" s="1"/>
  <c r="C14" i="11" s="1"/>
  <c r="C13" i="11" s="1"/>
  <c r="C12" i="11" s="1"/>
  <c r="C11" i="11" s="1"/>
  <c r="C10" i="11" s="1"/>
  <c r="N122" i="10"/>
  <c r="O122" i="10" s="1"/>
  <c r="E122" i="10"/>
  <c r="D122" i="10"/>
  <c r="D121" i="10" s="1"/>
  <c r="M121" i="10"/>
  <c r="C121" i="10"/>
  <c r="C120" i="10" s="1"/>
  <c r="C119" i="10" s="1"/>
  <c r="C118" i="10" s="1"/>
  <c r="C117" i="10" s="1"/>
  <c r="C116" i="10" s="1"/>
  <c r="C115" i="10" s="1"/>
  <c r="C114" i="10" s="1"/>
  <c r="O106" i="10"/>
  <c r="N106" i="10"/>
  <c r="D106" i="10"/>
  <c r="N105" i="10"/>
  <c r="N104" i="10" s="1"/>
  <c r="M105" i="10"/>
  <c r="M104" i="10" s="1"/>
  <c r="M103" i="10" s="1"/>
  <c r="M102" i="10" s="1"/>
  <c r="M101" i="10" s="1"/>
  <c r="M100" i="10" s="1"/>
  <c r="M99" i="10" s="1"/>
  <c r="M98" i="10" s="1"/>
  <c r="M97" i="10" s="1"/>
  <c r="M96" i="10" s="1"/>
  <c r="M95" i="10" s="1"/>
  <c r="M94" i="10" s="1"/>
  <c r="C105" i="10"/>
  <c r="C104" i="10" s="1"/>
  <c r="C103" i="10" s="1"/>
  <c r="C102" i="10" s="1"/>
  <c r="C101" i="10" s="1"/>
  <c r="C100" i="10" s="1"/>
  <c r="C99" i="10" s="1"/>
  <c r="C98" i="10" s="1"/>
  <c r="C97" i="10" s="1"/>
  <c r="C96" i="10" s="1"/>
  <c r="C95" i="10" s="1"/>
  <c r="C94" i="10" s="1"/>
  <c r="O86" i="10"/>
  <c r="N86" i="10"/>
  <c r="D86" i="10"/>
  <c r="E86" i="10" s="1"/>
  <c r="N85" i="10"/>
  <c r="N84" i="10" s="1"/>
  <c r="M85" i="10"/>
  <c r="M84" i="10" s="1"/>
  <c r="M83" i="10" s="1"/>
  <c r="M82" i="10" s="1"/>
  <c r="M81" i="10" s="1"/>
  <c r="M80" i="10" s="1"/>
  <c r="M79" i="10" s="1"/>
  <c r="M78" i="10" s="1"/>
  <c r="M77" i="10" s="1"/>
  <c r="M76" i="10" s="1"/>
  <c r="M75" i="10" s="1"/>
  <c r="M74" i="10" s="1"/>
  <c r="M73" i="10" s="1"/>
  <c r="M72" i="10" s="1"/>
  <c r="M71" i="10" s="1"/>
  <c r="M70" i="10" s="1"/>
  <c r="C85" i="10"/>
  <c r="C84" i="10" s="1"/>
  <c r="C83" i="10" s="1"/>
  <c r="C82" i="10" s="1"/>
  <c r="C81" i="10" s="1"/>
  <c r="C80" i="10" s="1"/>
  <c r="C79" i="10" s="1"/>
  <c r="C78" i="10" s="1"/>
  <c r="C77" i="10" s="1"/>
  <c r="C76" i="10" s="1"/>
  <c r="C75" i="10" s="1"/>
  <c r="C74" i="10" s="1"/>
  <c r="C73" i="10" s="1"/>
  <c r="C72" i="10" s="1"/>
  <c r="C71" i="10" s="1"/>
  <c r="C70" i="10" s="1"/>
  <c r="N62" i="10"/>
  <c r="O62" i="10" s="1"/>
  <c r="D62" i="10"/>
  <c r="E62" i="10" s="1"/>
  <c r="N61" i="10"/>
  <c r="M61" i="10"/>
  <c r="M60" i="10" s="1"/>
  <c r="M59" i="10" s="1"/>
  <c r="M58" i="10" s="1"/>
  <c r="M57" i="10" s="1"/>
  <c r="M56" i="10" s="1"/>
  <c r="M55" i="10" s="1"/>
  <c r="M54" i="10" s="1"/>
  <c r="M53" i="10" s="1"/>
  <c r="M52" i="10" s="1"/>
  <c r="M51" i="10" s="1"/>
  <c r="M50" i="10" s="1"/>
  <c r="M49" i="10" s="1"/>
  <c r="M48" i="10" s="1"/>
  <c r="M47" i="10" s="1"/>
  <c r="M46" i="10" s="1"/>
  <c r="M45" i="10" s="1"/>
  <c r="M44" i="10" s="1"/>
  <c r="M43" i="10" s="1"/>
  <c r="M42" i="10" s="1"/>
  <c r="C61" i="10"/>
  <c r="C60" i="10" s="1"/>
  <c r="C59" i="10" s="1"/>
  <c r="C58" i="10" s="1"/>
  <c r="C57" i="10" s="1"/>
  <c r="C56" i="10" s="1"/>
  <c r="C55" i="10" s="1"/>
  <c r="C54" i="10" s="1"/>
  <c r="C53" i="10" s="1"/>
  <c r="C52" i="10" s="1"/>
  <c r="C51" i="10" s="1"/>
  <c r="C50" i="10" s="1"/>
  <c r="C49" i="10" s="1"/>
  <c r="C48" i="10" s="1"/>
  <c r="C47" i="10" s="1"/>
  <c r="C46" i="10" s="1"/>
  <c r="C45" i="10" s="1"/>
  <c r="C44" i="10" s="1"/>
  <c r="C43" i="10" s="1"/>
  <c r="C42" i="10" s="1"/>
  <c r="N34" i="10"/>
  <c r="O34" i="10" s="1"/>
  <c r="D34" i="10"/>
  <c r="E34" i="10" s="1"/>
  <c r="N33" i="10"/>
  <c r="M33" i="10"/>
  <c r="M32" i="10" s="1"/>
  <c r="M31" i="10" s="1"/>
  <c r="M30" i="10" s="1"/>
  <c r="M29" i="10" s="1"/>
  <c r="M28" i="10" s="1"/>
  <c r="M27" i="10" s="1"/>
  <c r="M26" i="10" s="1"/>
  <c r="M25" i="10" s="1"/>
  <c r="M24" i="10" s="1"/>
  <c r="M23" i="10" s="1"/>
  <c r="M22" i="10" s="1"/>
  <c r="M21" i="10" s="1"/>
  <c r="M20" i="10" s="1"/>
  <c r="M19" i="10" s="1"/>
  <c r="M18" i="10" s="1"/>
  <c r="M17" i="10" s="1"/>
  <c r="M16" i="10" s="1"/>
  <c r="M15" i="10" s="1"/>
  <c r="M14" i="10" s="1"/>
  <c r="M13" i="10" s="1"/>
  <c r="M12" i="10" s="1"/>
  <c r="M11" i="10" s="1"/>
  <c r="M10" i="10" s="1"/>
  <c r="C33" i="10"/>
  <c r="C32" i="10" s="1"/>
  <c r="C31" i="10" s="1"/>
  <c r="C30" i="10" s="1"/>
  <c r="C29" i="10" s="1"/>
  <c r="C28" i="10" s="1"/>
  <c r="C27" i="10" s="1"/>
  <c r="C26" i="10" s="1"/>
  <c r="C25" i="10" s="1"/>
  <c r="C24" i="10" s="1"/>
  <c r="C23" i="10" s="1"/>
  <c r="C22" i="10" s="1"/>
  <c r="C21" i="10" s="1"/>
  <c r="C20" i="10" s="1"/>
  <c r="C19" i="10" s="1"/>
  <c r="C18" i="10" s="1"/>
  <c r="C17" i="10" s="1"/>
  <c r="C16" i="10" s="1"/>
  <c r="C15" i="10" s="1"/>
  <c r="C14" i="10" s="1"/>
  <c r="C13" i="10" s="1"/>
  <c r="C12" i="10" s="1"/>
  <c r="C11" i="10" s="1"/>
  <c r="C10" i="10" s="1"/>
  <c r="M121" i="9"/>
  <c r="M120" i="9" s="1"/>
  <c r="M119" i="9" s="1"/>
  <c r="M118" i="9" s="1"/>
  <c r="M117" i="9" s="1"/>
  <c r="M116" i="9" s="1"/>
  <c r="M115" i="9" s="1"/>
  <c r="M114" i="9" s="1"/>
  <c r="C121" i="9"/>
  <c r="C120" i="9" s="1"/>
  <c r="C119" i="9" s="1"/>
  <c r="C118" i="9" s="1"/>
  <c r="C117" i="9" s="1"/>
  <c r="C116" i="9" s="1"/>
  <c r="C115" i="9" s="1"/>
  <c r="C114" i="9" s="1"/>
  <c r="M105" i="9"/>
  <c r="M104" i="9" s="1"/>
  <c r="M103" i="9" s="1"/>
  <c r="M102" i="9" s="1"/>
  <c r="M101" i="9" s="1"/>
  <c r="M100" i="9" s="1"/>
  <c r="M99" i="9" s="1"/>
  <c r="M98" i="9" s="1"/>
  <c r="M97" i="9" s="1"/>
  <c r="M96" i="9" s="1"/>
  <c r="M95" i="9" s="1"/>
  <c r="M94" i="9" s="1"/>
  <c r="C105" i="9"/>
  <c r="C104" i="9" s="1"/>
  <c r="C103" i="9" s="1"/>
  <c r="C102" i="9" s="1"/>
  <c r="C101" i="9" s="1"/>
  <c r="C100" i="9" s="1"/>
  <c r="C99" i="9" s="1"/>
  <c r="C98" i="9" s="1"/>
  <c r="C97" i="9" s="1"/>
  <c r="C96" i="9" s="1"/>
  <c r="C95" i="9" s="1"/>
  <c r="C94" i="9" s="1"/>
  <c r="M85" i="9"/>
  <c r="M84" i="9" s="1"/>
  <c r="M83" i="9" s="1"/>
  <c r="M82" i="9" s="1"/>
  <c r="M81" i="9" s="1"/>
  <c r="M80" i="9" s="1"/>
  <c r="M79" i="9" s="1"/>
  <c r="M78" i="9" s="1"/>
  <c r="M77" i="9" s="1"/>
  <c r="M76" i="9" s="1"/>
  <c r="M75" i="9" s="1"/>
  <c r="M74" i="9" s="1"/>
  <c r="M73" i="9" s="1"/>
  <c r="M72" i="9" s="1"/>
  <c r="M71" i="9" s="1"/>
  <c r="M70" i="9" s="1"/>
  <c r="C85" i="9"/>
  <c r="C84" i="9" s="1"/>
  <c r="C83" i="9" s="1"/>
  <c r="C82" i="9" s="1"/>
  <c r="C81" i="9" s="1"/>
  <c r="C80" i="9" s="1"/>
  <c r="C79" i="9" s="1"/>
  <c r="C78" i="9" s="1"/>
  <c r="C77" i="9" s="1"/>
  <c r="C76" i="9" s="1"/>
  <c r="C75" i="9" s="1"/>
  <c r="C74" i="9" s="1"/>
  <c r="C73" i="9" s="1"/>
  <c r="C72" i="9" s="1"/>
  <c r="C71" i="9" s="1"/>
  <c r="C70" i="9" s="1"/>
  <c r="M61" i="9"/>
  <c r="M60" i="9" s="1"/>
  <c r="M59" i="9" s="1"/>
  <c r="M58" i="9" s="1"/>
  <c r="M57" i="9" s="1"/>
  <c r="M56" i="9" s="1"/>
  <c r="M55" i="9" s="1"/>
  <c r="M54" i="9" s="1"/>
  <c r="M53" i="9" s="1"/>
  <c r="M52" i="9" s="1"/>
  <c r="M51" i="9" s="1"/>
  <c r="M50" i="9" s="1"/>
  <c r="M49" i="9" s="1"/>
  <c r="M48" i="9" s="1"/>
  <c r="M47" i="9" s="1"/>
  <c r="M46" i="9" s="1"/>
  <c r="M45" i="9" s="1"/>
  <c r="M44" i="9" s="1"/>
  <c r="M43" i="9" s="1"/>
  <c r="M42" i="9" s="1"/>
  <c r="C61" i="9"/>
  <c r="C60" i="9" s="1"/>
  <c r="C59" i="9" s="1"/>
  <c r="C58" i="9" s="1"/>
  <c r="C57" i="9" s="1"/>
  <c r="C56" i="9" s="1"/>
  <c r="C55" i="9" s="1"/>
  <c r="C54" i="9" s="1"/>
  <c r="C53" i="9" s="1"/>
  <c r="C52" i="9" s="1"/>
  <c r="C51" i="9" s="1"/>
  <c r="C50" i="9" s="1"/>
  <c r="C49" i="9" s="1"/>
  <c r="C48" i="9" s="1"/>
  <c r="C47" i="9" s="1"/>
  <c r="C46" i="9" s="1"/>
  <c r="C45" i="9" s="1"/>
  <c r="C44" i="9" s="1"/>
  <c r="C43" i="9" s="1"/>
  <c r="C42" i="9" s="1"/>
  <c r="M33" i="9"/>
  <c r="M32" i="9" s="1"/>
  <c r="M31" i="9" s="1"/>
  <c r="M30" i="9" s="1"/>
  <c r="M29" i="9" s="1"/>
  <c r="M28" i="9" s="1"/>
  <c r="M27" i="9" s="1"/>
  <c r="M26" i="9" s="1"/>
  <c r="M25" i="9" s="1"/>
  <c r="M24" i="9" s="1"/>
  <c r="M23" i="9" s="1"/>
  <c r="M22" i="9" s="1"/>
  <c r="M21" i="9" s="1"/>
  <c r="M20" i="9" s="1"/>
  <c r="M19" i="9" s="1"/>
  <c r="M18" i="9" s="1"/>
  <c r="M17" i="9" s="1"/>
  <c r="M16" i="9" s="1"/>
  <c r="M15" i="9" s="1"/>
  <c r="M14" i="9" s="1"/>
  <c r="M13" i="9" s="1"/>
  <c r="M12" i="9" s="1"/>
  <c r="M11" i="9" s="1"/>
  <c r="M10" i="9" s="1"/>
  <c r="C33" i="9"/>
  <c r="C32" i="9" s="1"/>
  <c r="C31" i="9" s="1"/>
  <c r="N84" i="11" l="1"/>
  <c r="N83" i="11" s="1"/>
  <c r="N82" i="11" s="1"/>
  <c r="N81" i="11" s="1"/>
  <c r="N80" i="11" s="1"/>
  <c r="N79" i="11" s="1"/>
  <c r="N78" i="11" s="1"/>
  <c r="N77" i="11" s="1"/>
  <c r="N76" i="11" s="1"/>
  <c r="N75" i="11" s="1"/>
  <c r="N74" i="11" s="1"/>
  <c r="N73" i="11" s="1"/>
  <c r="N72" i="11" s="1"/>
  <c r="N71" i="11" s="1"/>
  <c r="N70" i="11" s="1"/>
  <c r="O85" i="11"/>
  <c r="E62" i="11"/>
  <c r="O86" i="11"/>
  <c r="E106" i="11"/>
  <c r="N121" i="11"/>
  <c r="N120" i="11" s="1"/>
  <c r="N119" i="11" s="1"/>
  <c r="N118" i="11" s="1"/>
  <c r="N117" i="11" s="1"/>
  <c r="N116" i="11" s="1"/>
  <c r="N115" i="11" s="1"/>
  <c r="N114" i="11" s="1"/>
  <c r="D85" i="10"/>
  <c r="D33" i="10"/>
  <c r="D32" i="10" s="1"/>
  <c r="D31" i="10" s="1"/>
  <c r="D30" i="10" s="1"/>
  <c r="N121" i="10"/>
  <c r="N120" i="10" s="1"/>
  <c r="N119" i="10" s="1"/>
  <c r="O85" i="10"/>
  <c r="O105" i="10"/>
  <c r="E105" i="11"/>
  <c r="O61" i="11"/>
  <c r="O33" i="11"/>
  <c r="D32" i="11"/>
  <c r="E33" i="11"/>
  <c r="D60" i="11"/>
  <c r="E61" i="11"/>
  <c r="D85" i="11"/>
  <c r="E86" i="11"/>
  <c r="O32" i="11"/>
  <c r="O60" i="11"/>
  <c r="O84" i="11"/>
  <c r="D120" i="11"/>
  <c r="E121" i="11"/>
  <c r="D104" i="11"/>
  <c r="O105" i="11"/>
  <c r="M104" i="11"/>
  <c r="E31" i="10"/>
  <c r="E32" i="10"/>
  <c r="N32" i="10"/>
  <c r="O33" i="10"/>
  <c r="E121" i="10"/>
  <c r="D120" i="10"/>
  <c r="N60" i="10"/>
  <c r="O61" i="10"/>
  <c r="N83" i="10"/>
  <c r="O84" i="10"/>
  <c r="D105" i="10"/>
  <c r="E106" i="10"/>
  <c r="E33" i="10"/>
  <c r="O121" i="10"/>
  <c r="M120" i="10"/>
  <c r="D84" i="10"/>
  <c r="E85" i="10"/>
  <c r="N103" i="10"/>
  <c r="O104" i="10"/>
  <c r="N118" i="10"/>
  <c r="D61" i="10"/>
  <c r="C30" i="9"/>
  <c r="C29" i="9" s="1"/>
  <c r="C28" i="9" s="1"/>
  <c r="C27" i="9" s="1"/>
  <c r="C26" i="9" s="1"/>
  <c r="C25" i="9" s="1"/>
  <c r="C24" i="9" s="1"/>
  <c r="C23" i="9" s="1"/>
  <c r="C22" i="9" s="1"/>
  <c r="C21" i="9" s="1"/>
  <c r="C20" i="9" s="1"/>
  <c r="C19" i="9" s="1"/>
  <c r="C18" i="9" s="1"/>
  <c r="C17" i="9" s="1"/>
  <c r="C16" i="9" s="1"/>
  <c r="C15" i="9" s="1"/>
  <c r="C14" i="9" s="1"/>
  <c r="C13" i="9" s="1"/>
  <c r="C12" i="9" s="1"/>
  <c r="C11" i="9" s="1"/>
  <c r="C10" i="9" s="1"/>
  <c r="N122" i="9"/>
  <c r="N121" i="9" s="1"/>
  <c r="N120" i="9" s="1"/>
  <c r="N119" i="9" s="1"/>
  <c r="N118" i="9" s="1"/>
  <c r="N117" i="9" s="1"/>
  <c r="N116" i="9" s="1"/>
  <c r="N115" i="9" s="1"/>
  <c r="N114" i="9" s="1"/>
  <c r="N123" i="9" s="1"/>
  <c r="D122" i="9"/>
  <c r="D121" i="9" s="1"/>
  <c r="D120" i="9" s="1"/>
  <c r="D119" i="9" s="1"/>
  <c r="D118" i="9" s="1"/>
  <c r="D117" i="9" s="1"/>
  <c r="D116" i="9" s="1"/>
  <c r="D115" i="9" s="1"/>
  <c r="D114" i="9" s="1"/>
  <c r="D123" i="9" s="1"/>
  <c r="N62" i="9"/>
  <c r="N61" i="9" s="1"/>
  <c r="N60" i="9" s="1"/>
  <c r="N59" i="9" s="1"/>
  <c r="N58" i="9" s="1"/>
  <c r="N57" i="9" s="1"/>
  <c r="N56" i="9" s="1"/>
  <c r="N55" i="9" s="1"/>
  <c r="N54" i="9" s="1"/>
  <c r="N53" i="9" s="1"/>
  <c r="N52" i="9" s="1"/>
  <c r="N51" i="9" s="1"/>
  <c r="N50" i="9" s="1"/>
  <c r="N49" i="9" s="1"/>
  <c r="N48" i="9" s="1"/>
  <c r="N47" i="9" s="1"/>
  <c r="N46" i="9" s="1"/>
  <c r="N45" i="9" s="1"/>
  <c r="N44" i="9" s="1"/>
  <c r="N43" i="9" s="1"/>
  <c r="N42" i="9" s="1"/>
  <c r="D62" i="9"/>
  <c r="D61" i="9" s="1"/>
  <c r="D60" i="9" s="1"/>
  <c r="D59" i="9" s="1"/>
  <c r="D58" i="9" s="1"/>
  <c r="D57" i="9" s="1"/>
  <c r="D56" i="9" s="1"/>
  <c r="D55" i="9" s="1"/>
  <c r="D54" i="9" s="1"/>
  <c r="D53" i="9" s="1"/>
  <c r="D52" i="9" s="1"/>
  <c r="D51" i="9" s="1"/>
  <c r="D50" i="9" s="1"/>
  <c r="D49" i="9" s="1"/>
  <c r="D48" i="9" s="1"/>
  <c r="D47" i="9" s="1"/>
  <c r="D46" i="9" s="1"/>
  <c r="D45" i="9" s="1"/>
  <c r="D44" i="9" s="1"/>
  <c r="D43" i="9" s="1"/>
  <c r="D42" i="9" s="1"/>
  <c r="N106" i="9"/>
  <c r="O106" i="9" s="1"/>
  <c r="D106" i="9"/>
  <c r="D105" i="9" s="1"/>
  <c r="N86" i="9"/>
  <c r="N85" i="9" s="1"/>
  <c r="N84" i="9" s="1"/>
  <c r="N83" i="9" s="1"/>
  <c r="D86" i="9"/>
  <c r="D85" i="9" s="1"/>
  <c r="N34" i="9"/>
  <c r="N33" i="9" s="1"/>
  <c r="N32" i="9" s="1"/>
  <c r="D34" i="9"/>
  <c r="O31" i="11" l="1"/>
  <c r="D103" i="11"/>
  <c r="E104" i="11"/>
  <c r="O83" i="11"/>
  <c r="O121" i="11"/>
  <c r="D84" i="11"/>
  <c r="E85" i="11"/>
  <c r="O104" i="11"/>
  <c r="M103" i="11"/>
  <c r="D119" i="11"/>
  <c r="E120" i="11"/>
  <c r="O59" i="11"/>
  <c r="E60" i="11"/>
  <c r="D59" i="11"/>
  <c r="E32" i="11"/>
  <c r="D31" i="11"/>
  <c r="O120" i="10"/>
  <c r="M119" i="10"/>
  <c r="O103" i="10"/>
  <c r="N102" i="10"/>
  <c r="D119" i="10"/>
  <c r="E120" i="10"/>
  <c r="O60" i="10"/>
  <c r="N59" i="10"/>
  <c r="D60" i="10"/>
  <c r="E61" i="10"/>
  <c r="N82" i="10"/>
  <c r="O83" i="10"/>
  <c r="D104" i="10"/>
  <c r="E105" i="10"/>
  <c r="O32" i="10"/>
  <c r="N31" i="10"/>
  <c r="N117" i="10"/>
  <c r="E84" i="10"/>
  <c r="D83" i="10"/>
  <c r="D29" i="10"/>
  <c r="E30" i="10"/>
  <c r="O34" i="9"/>
  <c r="O86" i="9"/>
  <c r="E86" i="9"/>
  <c r="O62" i="9"/>
  <c r="E85" i="9"/>
  <c r="E106" i="9"/>
  <c r="E62" i="9"/>
  <c r="O33" i="9"/>
  <c r="N31" i="9"/>
  <c r="N105" i="9"/>
  <c r="D33" i="9"/>
  <c r="E34" i="9"/>
  <c r="D84" i="9"/>
  <c r="O85" i="9"/>
  <c r="D104" i="9"/>
  <c r="E105" i="9"/>
  <c r="N82" i="9"/>
  <c r="O30" i="11" l="1"/>
  <c r="D58" i="11"/>
  <c r="E59" i="11"/>
  <c r="O58" i="11"/>
  <c r="D83" i="11"/>
  <c r="E84" i="11"/>
  <c r="M102" i="11"/>
  <c r="O103" i="11"/>
  <c r="O82" i="11"/>
  <c r="D30" i="11"/>
  <c r="E31" i="11"/>
  <c r="D118" i="11"/>
  <c r="E119" i="11"/>
  <c r="O120" i="11"/>
  <c r="E103" i="11"/>
  <c r="D102" i="11"/>
  <c r="N81" i="10"/>
  <c r="O82" i="10"/>
  <c r="N30" i="10"/>
  <c r="O31" i="10"/>
  <c r="N58" i="10"/>
  <c r="O59" i="10"/>
  <c r="M118" i="10"/>
  <c r="O119" i="10"/>
  <c r="D82" i="10"/>
  <c r="E83" i="10"/>
  <c r="N101" i="10"/>
  <c r="O102" i="10"/>
  <c r="D28" i="10"/>
  <c r="E29" i="10"/>
  <c r="N116" i="10"/>
  <c r="D103" i="10"/>
  <c r="E104" i="10"/>
  <c r="D59" i="10"/>
  <c r="E60" i="10"/>
  <c r="E119" i="10"/>
  <c r="D118" i="10"/>
  <c r="O32" i="9"/>
  <c r="D32" i="9"/>
  <c r="E33" i="9"/>
  <c r="D83" i="9"/>
  <c r="E84" i="9"/>
  <c r="O84" i="9"/>
  <c r="N81" i="9"/>
  <c r="N104" i="9"/>
  <c r="O105" i="9"/>
  <c r="D103" i="9"/>
  <c r="E104" i="9"/>
  <c r="O31" i="9"/>
  <c r="N30" i="9"/>
  <c r="O29" i="11" l="1"/>
  <c r="D117" i="11"/>
  <c r="E118" i="11"/>
  <c r="E30" i="11"/>
  <c r="D29" i="11"/>
  <c r="M101" i="11"/>
  <c r="O102" i="11"/>
  <c r="O57" i="11"/>
  <c r="O119" i="11"/>
  <c r="D101" i="11"/>
  <c r="E102" i="11"/>
  <c r="O81" i="11"/>
  <c r="D82" i="11"/>
  <c r="E83" i="11"/>
  <c r="E58" i="11"/>
  <c r="D57" i="11"/>
  <c r="E59" i="10"/>
  <c r="D58" i="10"/>
  <c r="M117" i="10"/>
  <c r="O118" i="10"/>
  <c r="O30" i="10"/>
  <c r="N29" i="10"/>
  <c r="D117" i="10"/>
  <c r="E118" i="10"/>
  <c r="N115" i="10"/>
  <c r="O101" i="10"/>
  <c r="N100" i="10"/>
  <c r="D102" i="10"/>
  <c r="E103" i="10"/>
  <c r="D27" i="10"/>
  <c r="E28" i="10"/>
  <c r="E82" i="10"/>
  <c r="D81" i="10"/>
  <c r="O58" i="10"/>
  <c r="N57" i="10"/>
  <c r="N80" i="10"/>
  <c r="O81" i="10"/>
  <c r="D102" i="9"/>
  <c r="E103" i="9"/>
  <c r="N80" i="9"/>
  <c r="E83" i="9"/>
  <c r="D82" i="9"/>
  <c r="N29" i="9"/>
  <c r="O30" i="9"/>
  <c r="O83" i="9"/>
  <c r="O104" i="9"/>
  <c r="N103" i="9"/>
  <c r="D31" i="9"/>
  <c r="E32" i="9"/>
  <c r="O28" i="11" l="1"/>
  <c r="D28" i="11"/>
  <c r="E29" i="11"/>
  <c r="D81" i="11"/>
  <c r="E82" i="11"/>
  <c r="E101" i="11"/>
  <c r="D100" i="11"/>
  <c r="O56" i="11"/>
  <c r="D56" i="11"/>
  <c r="E57" i="11"/>
  <c r="O80" i="11"/>
  <c r="O118" i="11"/>
  <c r="M100" i="11"/>
  <c r="O101" i="11"/>
  <c r="D116" i="11"/>
  <c r="E117" i="11"/>
  <c r="O57" i="10"/>
  <c r="N56" i="10"/>
  <c r="D26" i="10"/>
  <c r="E27" i="10"/>
  <c r="E117" i="10"/>
  <c r="D116" i="10"/>
  <c r="M116" i="10"/>
  <c r="O117" i="10"/>
  <c r="N99" i="10"/>
  <c r="O100" i="10"/>
  <c r="D80" i="10"/>
  <c r="E81" i="10"/>
  <c r="N28" i="10"/>
  <c r="O29" i="10"/>
  <c r="D57" i="10"/>
  <c r="E58" i="10"/>
  <c r="N79" i="10"/>
  <c r="O80" i="10"/>
  <c r="D101" i="10"/>
  <c r="E102" i="10"/>
  <c r="N114" i="10"/>
  <c r="N79" i="9"/>
  <c r="D81" i="9"/>
  <c r="E82" i="9"/>
  <c r="N102" i="9"/>
  <c r="O103" i="9"/>
  <c r="O29" i="9"/>
  <c r="N28" i="9"/>
  <c r="D30" i="9"/>
  <c r="E31" i="9"/>
  <c r="O82" i="9"/>
  <c r="D101" i="9"/>
  <c r="E102" i="9"/>
  <c r="O27" i="11" l="1"/>
  <c r="D99" i="11"/>
  <c r="E100" i="11"/>
  <c r="M99" i="11"/>
  <c r="O100" i="11"/>
  <c r="E56" i="11"/>
  <c r="D55" i="11"/>
  <c r="D80" i="11"/>
  <c r="E81" i="11"/>
  <c r="O117" i="11"/>
  <c r="D115" i="11"/>
  <c r="E116" i="11"/>
  <c r="O79" i="11"/>
  <c r="O55" i="11"/>
  <c r="E28" i="11"/>
  <c r="D27" i="11"/>
  <c r="E57" i="10"/>
  <c r="D56" i="10"/>
  <c r="D25" i="10"/>
  <c r="E26" i="10"/>
  <c r="M115" i="10"/>
  <c r="O116" i="10"/>
  <c r="N123" i="10"/>
  <c r="D115" i="10"/>
  <c r="E116" i="10"/>
  <c r="N55" i="10"/>
  <c r="O56" i="10"/>
  <c r="D100" i="10"/>
  <c r="E101" i="10"/>
  <c r="E80" i="10"/>
  <c r="D79" i="10"/>
  <c r="N78" i="10"/>
  <c r="O79" i="10"/>
  <c r="O28" i="10"/>
  <c r="N27" i="10"/>
  <c r="O99" i="10"/>
  <c r="N98" i="10"/>
  <c r="N27" i="9"/>
  <c r="O28" i="9"/>
  <c r="E81" i="9"/>
  <c r="D80" i="9"/>
  <c r="O81" i="9"/>
  <c r="D100" i="9"/>
  <c r="E101" i="9"/>
  <c r="D29" i="9"/>
  <c r="E30" i="9"/>
  <c r="O102" i="9"/>
  <c r="N101" i="9"/>
  <c r="N78" i="9"/>
  <c r="O26" i="11" l="1"/>
  <c r="O78" i="11"/>
  <c r="O116" i="11"/>
  <c r="M98" i="11"/>
  <c r="O99" i="11"/>
  <c r="D54" i="11"/>
  <c r="E55" i="11"/>
  <c r="D26" i="11"/>
  <c r="E27" i="11"/>
  <c r="O54" i="11"/>
  <c r="E115" i="11"/>
  <c r="D114" i="11"/>
  <c r="D79" i="11"/>
  <c r="E80" i="11"/>
  <c r="E99" i="11"/>
  <c r="D98" i="11"/>
  <c r="D24" i="10"/>
  <c r="E25" i="10"/>
  <c r="D78" i="10"/>
  <c r="E79" i="10"/>
  <c r="O55" i="10"/>
  <c r="N54" i="10"/>
  <c r="N97" i="10"/>
  <c r="O98" i="10"/>
  <c r="D55" i="10"/>
  <c r="E56" i="10"/>
  <c r="N26" i="10"/>
  <c r="O27" i="10"/>
  <c r="N124" i="10"/>
  <c r="N77" i="10"/>
  <c r="O78" i="10"/>
  <c r="D99" i="10"/>
  <c r="E100" i="10"/>
  <c r="E115" i="10"/>
  <c r="D114" i="10"/>
  <c r="M114" i="10"/>
  <c r="O114" i="10" s="1"/>
  <c r="O123" i="10" s="1"/>
  <c r="O115" i="10"/>
  <c r="N100" i="9"/>
  <c r="O101" i="9"/>
  <c r="D79" i="9"/>
  <c r="E80" i="9"/>
  <c r="D99" i="9"/>
  <c r="E100" i="9"/>
  <c r="N77" i="9"/>
  <c r="D28" i="9"/>
  <c r="E29" i="9"/>
  <c r="O80" i="9"/>
  <c r="O27" i="9"/>
  <c r="N26" i="9"/>
  <c r="O25" i="11" l="1"/>
  <c r="E26" i="11"/>
  <c r="D25" i="11"/>
  <c r="M97" i="11"/>
  <c r="O98" i="11"/>
  <c r="E114" i="11"/>
  <c r="E123" i="11" s="1"/>
  <c r="D123" i="11"/>
  <c r="D124" i="11" s="1"/>
  <c r="D97" i="11"/>
  <c r="E98" i="11"/>
  <c r="O115" i="11"/>
  <c r="D78" i="11"/>
  <c r="E79" i="11"/>
  <c r="O53" i="11"/>
  <c r="E54" i="11"/>
  <c r="D53" i="11"/>
  <c r="O77" i="11"/>
  <c r="D123" i="10"/>
  <c r="D124" i="10" s="1"/>
  <c r="E114" i="10"/>
  <c r="E123" i="10" s="1"/>
  <c r="N76" i="10"/>
  <c r="O77" i="10"/>
  <c r="O97" i="10"/>
  <c r="N96" i="10"/>
  <c r="E78" i="10"/>
  <c r="D77" i="10"/>
  <c r="O26" i="10"/>
  <c r="N25" i="10"/>
  <c r="O54" i="10"/>
  <c r="N53" i="10"/>
  <c r="P123" i="10"/>
  <c r="R114" i="10" s="1"/>
  <c r="D98" i="10"/>
  <c r="E99" i="10"/>
  <c r="E55" i="10"/>
  <c r="D54" i="10"/>
  <c r="D23" i="10"/>
  <c r="E24" i="10"/>
  <c r="O79" i="9"/>
  <c r="E79" i="9"/>
  <c r="D78" i="9"/>
  <c r="N25" i="9"/>
  <c r="O26" i="9"/>
  <c r="N76" i="9"/>
  <c r="D27" i="9"/>
  <c r="E28" i="9"/>
  <c r="D98" i="9"/>
  <c r="E99" i="9"/>
  <c r="O100" i="9"/>
  <c r="N99" i="9"/>
  <c r="O24" i="11" l="1"/>
  <c r="D52" i="11"/>
  <c r="E53" i="11"/>
  <c r="F123" i="11"/>
  <c r="C124" i="11" s="1"/>
  <c r="M124" i="11" s="1"/>
  <c r="M96" i="11"/>
  <c r="O97" i="11"/>
  <c r="D77" i="11"/>
  <c r="E78" i="11"/>
  <c r="O76" i="11"/>
  <c r="O114" i="11"/>
  <c r="O123" i="11" s="1"/>
  <c r="N123" i="11"/>
  <c r="D24" i="11"/>
  <c r="E25" i="11"/>
  <c r="E97" i="11"/>
  <c r="D96" i="11"/>
  <c r="O52" i="11"/>
  <c r="D22" i="10"/>
  <c r="E23" i="10"/>
  <c r="N75" i="10"/>
  <c r="O76" i="10"/>
  <c r="D97" i="10"/>
  <c r="E98" i="10"/>
  <c r="N24" i="10"/>
  <c r="O25" i="10"/>
  <c r="N95" i="10"/>
  <c r="O96" i="10"/>
  <c r="F123" i="10"/>
  <c r="C124" i="10" s="1"/>
  <c r="M124" i="10" s="1"/>
  <c r="O124" i="10" s="1"/>
  <c r="O125" i="10" s="1"/>
  <c r="D76" i="10"/>
  <c r="E77" i="10"/>
  <c r="D53" i="10"/>
  <c r="E54" i="10"/>
  <c r="O53" i="10"/>
  <c r="N52" i="10"/>
  <c r="D77" i="9"/>
  <c r="E78" i="9"/>
  <c r="D97" i="9"/>
  <c r="E98" i="9"/>
  <c r="N75" i="9"/>
  <c r="N98" i="9"/>
  <c r="O99" i="9"/>
  <c r="D26" i="9"/>
  <c r="E27" i="9"/>
  <c r="O25" i="9"/>
  <c r="N24" i="9"/>
  <c r="O78" i="9"/>
  <c r="O23" i="11" l="1"/>
  <c r="P123" i="11"/>
  <c r="R114" i="11" s="1"/>
  <c r="D76" i="11"/>
  <c r="E77" i="11"/>
  <c r="N124" i="11"/>
  <c r="O124" i="11" s="1"/>
  <c r="O125" i="11" s="1"/>
  <c r="O51" i="11"/>
  <c r="N107" i="11"/>
  <c r="E124" i="11"/>
  <c r="E125" i="11" s="1"/>
  <c r="D95" i="11"/>
  <c r="E96" i="11"/>
  <c r="E24" i="11"/>
  <c r="D23" i="11"/>
  <c r="O75" i="11"/>
  <c r="M95" i="11"/>
  <c r="O96" i="11"/>
  <c r="D51" i="11"/>
  <c r="E52" i="11"/>
  <c r="D52" i="10"/>
  <c r="E53" i="10"/>
  <c r="O24" i="10"/>
  <c r="N23" i="10"/>
  <c r="N74" i="10"/>
  <c r="O75" i="10"/>
  <c r="E124" i="10"/>
  <c r="E125" i="10" s="1"/>
  <c r="O52" i="10"/>
  <c r="N51" i="10"/>
  <c r="E76" i="10"/>
  <c r="D75" i="10"/>
  <c r="O95" i="10"/>
  <c r="N94" i="10"/>
  <c r="D96" i="10"/>
  <c r="E97" i="10"/>
  <c r="D21" i="10"/>
  <c r="E22" i="10"/>
  <c r="N23" i="9"/>
  <c r="O24" i="9"/>
  <c r="O98" i="9"/>
  <c r="N97" i="9"/>
  <c r="D96" i="9"/>
  <c r="E97" i="9"/>
  <c r="O77" i="9"/>
  <c r="D25" i="9"/>
  <c r="E26" i="9"/>
  <c r="N74" i="9"/>
  <c r="E77" i="9"/>
  <c r="D76" i="9"/>
  <c r="O22" i="11" l="1"/>
  <c r="O74" i="11"/>
  <c r="E95" i="11"/>
  <c r="D94" i="11"/>
  <c r="D75" i="11"/>
  <c r="E76" i="11"/>
  <c r="D22" i="11"/>
  <c r="E23" i="11"/>
  <c r="E51" i="11"/>
  <c r="D50" i="11"/>
  <c r="M94" i="11"/>
  <c r="O94" i="11" s="1"/>
  <c r="O95" i="11"/>
  <c r="N108" i="11"/>
  <c r="O50" i="11"/>
  <c r="N107" i="10"/>
  <c r="O94" i="10"/>
  <c r="O107" i="10" s="1"/>
  <c r="N22" i="10"/>
  <c r="O23" i="10"/>
  <c r="O51" i="10"/>
  <c r="N50" i="10"/>
  <c r="D20" i="10"/>
  <c r="E21" i="10"/>
  <c r="D74" i="10"/>
  <c r="E75" i="10"/>
  <c r="D95" i="10"/>
  <c r="E96" i="10"/>
  <c r="N73" i="10"/>
  <c r="O74" i="10"/>
  <c r="D51" i="10"/>
  <c r="E52" i="10"/>
  <c r="N96" i="9"/>
  <c r="O97" i="9"/>
  <c r="N73" i="9"/>
  <c r="O76" i="9"/>
  <c r="D75" i="9"/>
  <c r="E76" i="9"/>
  <c r="D24" i="9"/>
  <c r="E25" i="9"/>
  <c r="D95" i="9"/>
  <c r="E96" i="9"/>
  <c r="O23" i="9"/>
  <c r="N22" i="9"/>
  <c r="O21" i="11" l="1"/>
  <c r="E22" i="11"/>
  <c r="D21" i="11"/>
  <c r="D107" i="11"/>
  <c r="D108" i="11" s="1"/>
  <c r="E94" i="11"/>
  <c r="E107" i="11" s="1"/>
  <c r="O49" i="11"/>
  <c r="D49" i="11"/>
  <c r="E50" i="11"/>
  <c r="O107" i="11"/>
  <c r="D74" i="11"/>
  <c r="E75" i="11"/>
  <c r="O73" i="11"/>
  <c r="E51" i="10"/>
  <c r="D50" i="10"/>
  <c r="D94" i="10"/>
  <c r="E95" i="10"/>
  <c r="D19" i="10"/>
  <c r="E20" i="10"/>
  <c r="O22" i="10"/>
  <c r="N21" i="10"/>
  <c r="N49" i="10"/>
  <c r="O50" i="10"/>
  <c r="P107" i="10"/>
  <c r="R94" i="10" s="1"/>
  <c r="N72" i="10"/>
  <c r="O73" i="10"/>
  <c r="E74" i="10"/>
  <c r="D73" i="10"/>
  <c r="N108" i="10"/>
  <c r="E122" i="9"/>
  <c r="O122" i="9"/>
  <c r="D94" i="9"/>
  <c r="D107" i="9" s="1"/>
  <c r="E95" i="9"/>
  <c r="E75" i="9"/>
  <c r="D74" i="9"/>
  <c r="N72" i="9"/>
  <c r="O22" i="9"/>
  <c r="N21" i="9"/>
  <c r="D23" i="9"/>
  <c r="E24" i="9"/>
  <c r="O75" i="9"/>
  <c r="O96" i="9"/>
  <c r="N95" i="9"/>
  <c r="O20" i="11" l="1"/>
  <c r="E49" i="11"/>
  <c r="D48" i="11"/>
  <c r="O72" i="11"/>
  <c r="P107" i="11"/>
  <c r="R94" i="11" s="1"/>
  <c r="O48" i="11"/>
  <c r="D20" i="11"/>
  <c r="E21" i="11"/>
  <c r="F107" i="11"/>
  <c r="C108" i="11" s="1"/>
  <c r="M108" i="11" s="1"/>
  <c r="O108" i="11" s="1"/>
  <c r="O109" i="11" s="1"/>
  <c r="D73" i="11"/>
  <c r="E74" i="11"/>
  <c r="D72" i="10"/>
  <c r="E73" i="10"/>
  <c r="N20" i="10"/>
  <c r="O21" i="10"/>
  <c r="E94" i="10"/>
  <c r="E107" i="10" s="1"/>
  <c r="D107" i="10"/>
  <c r="D108" i="10" s="1"/>
  <c r="E50" i="10"/>
  <c r="D49" i="10"/>
  <c r="N71" i="10"/>
  <c r="O72" i="10"/>
  <c r="N48" i="10"/>
  <c r="O49" i="10"/>
  <c r="D18" i="10"/>
  <c r="E19" i="10"/>
  <c r="O121" i="9"/>
  <c r="E121" i="9"/>
  <c r="D73" i="9"/>
  <c r="E74" i="9"/>
  <c r="O74" i="9"/>
  <c r="O21" i="9"/>
  <c r="N20" i="9"/>
  <c r="N94" i="9"/>
  <c r="O95" i="9"/>
  <c r="D22" i="9"/>
  <c r="E23" i="9"/>
  <c r="N71" i="9"/>
  <c r="E94" i="9"/>
  <c r="E107" i="9" s="1"/>
  <c r="O19" i="11" l="1"/>
  <c r="D72" i="11"/>
  <c r="E73" i="11"/>
  <c r="O47" i="11"/>
  <c r="O71" i="11"/>
  <c r="D47" i="11"/>
  <c r="E48" i="11"/>
  <c r="E20" i="11"/>
  <c r="D19" i="11"/>
  <c r="E108" i="11"/>
  <c r="E109" i="11" s="1"/>
  <c r="O71" i="10"/>
  <c r="N70" i="10"/>
  <c r="D48" i="10"/>
  <c r="E49" i="10"/>
  <c r="D17" i="10"/>
  <c r="E18" i="10"/>
  <c r="N47" i="10"/>
  <c r="O48" i="10"/>
  <c r="O20" i="10"/>
  <c r="N19" i="10"/>
  <c r="F107" i="10"/>
  <c r="C108" i="10" s="1"/>
  <c r="M108" i="10" s="1"/>
  <c r="O108" i="10" s="1"/>
  <c r="O109" i="10" s="1"/>
  <c r="E72" i="10"/>
  <c r="D71" i="10"/>
  <c r="E120" i="9"/>
  <c r="O120" i="9"/>
  <c r="N70" i="9"/>
  <c r="O94" i="9"/>
  <c r="O73" i="9"/>
  <c r="O20" i="9"/>
  <c r="N19" i="9"/>
  <c r="E22" i="9"/>
  <c r="D21" i="9"/>
  <c r="E73" i="9"/>
  <c r="D72" i="9"/>
  <c r="O18" i="11" l="1"/>
  <c r="D18" i="11"/>
  <c r="E19" i="11"/>
  <c r="N87" i="11"/>
  <c r="O70" i="11"/>
  <c r="O87" i="11" s="1"/>
  <c r="D71" i="11"/>
  <c r="E72" i="11"/>
  <c r="O46" i="11"/>
  <c r="E47" i="11"/>
  <c r="D46" i="11"/>
  <c r="E108" i="10"/>
  <c r="E109" i="10" s="1"/>
  <c r="N46" i="10"/>
  <c r="O47" i="10"/>
  <c r="E48" i="10"/>
  <c r="D47" i="10"/>
  <c r="E71" i="10"/>
  <c r="D70" i="10"/>
  <c r="N18" i="10"/>
  <c r="O19" i="10"/>
  <c r="O70" i="10"/>
  <c r="O87" i="10" s="1"/>
  <c r="N87" i="10"/>
  <c r="D16" i="10"/>
  <c r="E17" i="10"/>
  <c r="O119" i="9"/>
  <c r="E119" i="9"/>
  <c r="N18" i="9"/>
  <c r="O19" i="9"/>
  <c r="D108" i="9"/>
  <c r="D20" i="9"/>
  <c r="E21" i="9"/>
  <c r="D71" i="9"/>
  <c r="E72" i="9"/>
  <c r="O72" i="9"/>
  <c r="O17" i="11" l="1"/>
  <c r="D70" i="11"/>
  <c r="E71" i="11"/>
  <c r="E18" i="11"/>
  <c r="D17" i="11"/>
  <c r="P87" i="11"/>
  <c r="R70" i="11" s="1"/>
  <c r="O45" i="11"/>
  <c r="N88" i="11"/>
  <c r="D45" i="11"/>
  <c r="E46" i="11"/>
  <c r="D15" i="10"/>
  <c r="E16" i="10"/>
  <c r="O18" i="10"/>
  <c r="N17" i="10"/>
  <c r="N88" i="10"/>
  <c r="E70" i="10"/>
  <c r="E87" i="10" s="1"/>
  <c r="D87" i="10"/>
  <c r="D88" i="10" s="1"/>
  <c r="P87" i="10"/>
  <c r="R70" i="10" s="1"/>
  <c r="N45" i="10"/>
  <c r="O46" i="10"/>
  <c r="D46" i="10"/>
  <c r="E47" i="10"/>
  <c r="O118" i="9"/>
  <c r="E118" i="9"/>
  <c r="O71" i="9"/>
  <c r="F107" i="9"/>
  <c r="C108" i="9" s="1"/>
  <c r="M108" i="9" s="1"/>
  <c r="O107" i="9"/>
  <c r="N107" i="9"/>
  <c r="E71" i="9"/>
  <c r="D70" i="9"/>
  <c r="D19" i="9"/>
  <c r="E20" i="9"/>
  <c r="O18" i="9"/>
  <c r="N17" i="9"/>
  <c r="O16" i="11" l="1"/>
  <c r="O44" i="11"/>
  <c r="E45" i="11"/>
  <c r="D44" i="11"/>
  <c r="E70" i="11"/>
  <c r="E87" i="11" s="1"/>
  <c r="D87" i="11"/>
  <c r="D88" i="11" s="1"/>
  <c r="D16" i="11"/>
  <c r="E17" i="11"/>
  <c r="N16" i="10"/>
  <c r="O17" i="10"/>
  <c r="F87" i="10"/>
  <c r="C88" i="10" s="1"/>
  <c r="M88" i="10" s="1"/>
  <c r="O88" i="10" s="1"/>
  <c r="O89" i="10" s="1"/>
  <c r="N44" i="10"/>
  <c r="O45" i="10"/>
  <c r="E46" i="10"/>
  <c r="D45" i="10"/>
  <c r="D14" i="10"/>
  <c r="E15" i="10"/>
  <c r="E117" i="9"/>
  <c r="O117" i="9"/>
  <c r="O17" i="9"/>
  <c r="N16" i="9"/>
  <c r="E70" i="9"/>
  <c r="N108" i="9"/>
  <c r="O108" i="9" s="1"/>
  <c r="O109" i="9" s="1"/>
  <c r="D18" i="9"/>
  <c r="E19" i="9"/>
  <c r="P107" i="9"/>
  <c r="R94" i="9" s="1"/>
  <c r="N87" i="9"/>
  <c r="E108" i="9"/>
  <c r="E109" i="9" s="1"/>
  <c r="O70" i="9"/>
  <c r="O15" i="11" l="1"/>
  <c r="D43" i="11"/>
  <c r="E44" i="11"/>
  <c r="E16" i="11"/>
  <c r="D15" i="11"/>
  <c r="F87" i="11"/>
  <c r="C88" i="11" s="1"/>
  <c r="M88" i="11" s="1"/>
  <c r="O88" i="11" s="1"/>
  <c r="O89" i="11" s="1"/>
  <c r="O43" i="11"/>
  <c r="E14" i="10"/>
  <c r="D13" i="10"/>
  <c r="N43" i="10"/>
  <c r="O44" i="10"/>
  <c r="O16" i="10"/>
  <c r="N15" i="10"/>
  <c r="D44" i="10"/>
  <c r="E45" i="10"/>
  <c r="E88" i="10"/>
  <c r="E89" i="10" s="1"/>
  <c r="O116" i="9"/>
  <c r="E116" i="9"/>
  <c r="E18" i="9"/>
  <c r="D17" i="9"/>
  <c r="O16" i="9"/>
  <c r="N15" i="9"/>
  <c r="N88" i="9"/>
  <c r="O14" i="11" l="1"/>
  <c r="N63" i="11"/>
  <c r="O42" i="11"/>
  <c r="O63" i="11" s="1"/>
  <c r="E88" i="11"/>
  <c r="E89" i="11" s="1"/>
  <c r="E43" i="11"/>
  <c r="D42" i="11"/>
  <c r="D14" i="11"/>
  <c r="E15" i="11"/>
  <c r="E44" i="10"/>
  <c r="D43" i="10"/>
  <c r="N42" i="10"/>
  <c r="O43" i="10"/>
  <c r="N14" i="10"/>
  <c r="O15" i="10"/>
  <c r="D12" i="10"/>
  <c r="E13" i="10"/>
  <c r="E115" i="9"/>
  <c r="O115" i="9"/>
  <c r="O87" i="9"/>
  <c r="N14" i="9"/>
  <c r="O15" i="9"/>
  <c r="D16" i="9"/>
  <c r="E17" i="9"/>
  <c r="D87" i="9"/>
  <c r="D88" i="9" s="1"/>
  <c r="E87" i="9"/>
  <c r="O13" i="11" l="1"/>
  <c r="P63" i="11"/>
  <c r="R42" i="11" s="1"/>
  <c r="N64" i="11"/>
  <c r="E14" i="11"/>
  <c r="D13" i="11"/>
  <c r="D63" i="11"/>
  <c r="D64" i="11" s="1"/>
  <c r="E42" i="11"/>
  <c r="E63" i="11" s="1"/>
  <c r="D11" i="10"/>
  <c r="E12" i="10"/>
  <c r="N63" i="10"/>
  <c r="O42" i="10"/>
  <c r="O63" i="10" s="1"/>
  <c r="E43" i="10"/>
  <c r="D42" i="10"/>
  <c r="O14" i="10"/>
  <c r="N13" i="10"/>
  <c r="O114" i="9"/>
  <c r="O123" i="9" s="1"/>
  <c r="E114" i="9"/>
  <c r="E123" i="9" s="1"/>
  <c r="D15" i="9"/>
  <c r="E16" i="9"/>
  <c r="F87" i="9"/>
  <c r="C88" i="9" s="1"/>
  <c r="M88" i="9" s="1"/>
  <c r="O88" i="9" s="1"/>
  <c r="O89" i="9" s="1"/>
  <c r="N13" i="9"/>
  <c r="O14" i="9"/>
  <c r="P87" i="9"/>
  <c r="R70" i="9" s="1"/>
  <c r="O12" i="11" l="1"/>
  <c r="F63" i="11"/>
  <c r="C64" i="11" s="1"/>
  <c r="M64" i="11" s="1"/>
  <c r="O64" i="11" s="1"/>
  <c r="O65" i="11" s="1"/>
  <c r="D12" i="11"/>
  <c r="E13" i="11"/>
  <c r="P63" i="10"/>
  <c r="R42" i="10" s="1"/>
  <c r="N64" i="10"/>
  <c r="N12" i="10"/>
  <c r="O13" i="10"/>
  <c r="D63" i="10"/>
  <c r="D64" i="10" s="1"/>
  <c r="E42" i="10"/>
  <c r="E63" i="10" s="1"/>
  <c r="E11" i="10"/>
  <c r="D10" i="10"/>
  <c r="E88" i="9"/>
  <c r="E89" i="9" s="1"/>
  <c r="O13" i="9"/>
  <c r="N12" i="9"/>
  <c r="E15" i="9"/>
  <c r="D14" i="9"/>
  <c r="O11" i="11" l="1"/>
  <c r="E12" i="11"/>
  <c r="D11" i="11"/>
  <c r="E64" i="11"/>
  <c r="E65" i="11" s="1"/>
  <c r="E10" i="10"/>
  <c r="E35" i="10" s="1"/>
  <c r="D35" i="10"/>
  <c r="D36" i="10" s="1"/>
  <c r="F63" i="10"/>
  <c r="C64" i="10" s="1"/>
  <c r="M64" i="10" s="1"/>
  <c r="O64" i="10" s="1"/>
  <c r="O65" i="10" s="1"/>
  <c r="O12" i="10"/>
  <c r="N11" i="10"/>
  <c r="N11" i="9"/>
  <c r="O12" i="9"/>
  <c r="E14" i="9"/>
  <c r="D13" i="9"/>
  <c r="N35" i="11" l="1"/>
  <c r="N36" i="11" s="1"/>
  <c r="O10" i="11"/>
  <c r="O35" i="11" s="1"/>
  <c r="P35" i="11" s="1"/>
  <c r="R10" i="11" s="1"/>
  <c r="E11" i="11"/>
  <c r="D10" i="11"/>
  <c r="O11" i="10"/>
  <c r="N10" i="10"/>
  <c r="F35" i="10"/>
  <c r="C36" i="10" s="1"/>
  <c r="M36" i="10" s="1"/>
  <c r="E64" i="10"/>
  <c r="E65" i="10" s="1"/>
  <c r="E13" i="9"/>
  <c r="D12" i="9"/>
  <c r="O11" i="9"/>
  <c r="N10" i="9"/>
  <c r="E10" i="11" l="1"/>
  <c r="E35" i="11" s="1"/>
  <c r="D35" i="11"/>
  <c r="D36" i="11" s="1"/>
  <c r="E36" i="10"/>
  <c r="E37" i="10" s="1"/>
  <c r="O10" i="10"/>
  <c r="O35" i="10" s="1"/>
  <c r="N35" i="10"/>
  <c r="N35" i="9"/>
  <c r="O10" i="9"/>
  <c r="O35" i="9" s="1"/>
  <c r="E12" i="9"/>
  <c r="D11" i="9"/>
  <c r="F35" i="11" l="1"/>
  <c r="C36" i="11" s="1"/>
  <c r="M36" i="11" s="1"/>
  <c r="O36" i="11" s="1"/>
  <c r="O37" i="11" s="1"/>
  <c r="P35" i="10"/>
  <c r="R10" i="10" s="1"/>
  <c r="N36" i="10"/>
  <c r="O36" i="10" s="1"/>
  <c r="O37" i="10" s="1"/>
  <c r="P35" i="9"/>
  <c r="R10" i="9" s="1"/>
  <c r="D10" i="9"/>
  <c r="E11" i="9"/>
  <c r="N36" i="9"/>
  <c r="E36" i="11" l="1"/>
  <c r="E37" i="11" s="1"/>
  <c r="D124" i="9"/>
  <c r="D35" i="9"/>
  <c r="E10" i="9"/>
  <c r="E35" i="9" s="1"/>
  <c r="P123" i="9" l="1"/>
  <c r="R114" i="9" s="1"/>
  <c r="F123" i="9"/>
  <c r="C124" i="9" s="1"/>
  <c r="M124" i="9" s="1"/>
  <c r="N124" i="9"/>
  <c r="E61" i="9"/>
  <c r="F35" i="9"/>
  <c r="C36" i="9" s="1"/>
  <c r="M36" i="9" s="1"/>
  <c r="O36" i="9" s="1"/>
  <c r="O37" i="9" s="1"/>
  <c r="D36" i="9"/>
  <c r="O124" i="9" l="1"/>
  <c r="O125" i="9" s="1"/>
  <c r="E124" i="9"/>
  <c r="E125" i="9" s="1"/>
  <c r="E36" i="9"/>
  <c r="E37" i="9" s="1"/>
  <c r="E60" i="9"/>
  <c r="O61" i="9" l="1"/>
  <c r="E59" i="9"/>
  <c r="E58" i="9" l="1"/>
  <c r="O60" i="9"/>
  <c r="O59" i="9" l="1"/>
  <c r="E57" i="9"/>
  <c r="E56" i="9" l="1"/>
  <c r="O58" i="9"/>
  <c r="O57" i="9" l="1"/>
  <c r="E55" i="9"/>
  <c r="O56" i="9" l="1"/>
  <c r="E54" i="9"/>
  <c r="O55" i="9" l="1"/>
  <c r="E53" i="9"/>
  <c r="E52" i="9" l="1"/>
  <c r="O54" i="9"/>
  <c r="E51" i="9" l="1"/>
  <c r="O53" i="9"/>
  <c r="E50" i="9" l="1"/>
  <c r="O52" i="9"/>
  <c r="E49" i="9" l="1"/>
  <c r="O51" i="9"/>
  <c r="E48" i="9" l="1"/>
  <c r="O50" i="9"/>
  <c r="O49" i="9" l="1"/>
  <c r="E47" i="9"/>
  <c r="E46" i="9" l="1"/>
  <c r="O48" i="9"/>
  <c r="O47" i="9" l="1"/>
  <c r="E45" i="9"/>
  <c r="E44" i="9" l="1"/>
  <c r="O46" i="9"/>
  <c r="O45" i="9" l="1"/>
  <c r="E43" i="9"/>
  <c r="E42" i="9" l="1"/>
  <c r="E63" i="9" s="1"/>
  <c r="D63" i="9"/>
  <c r="D64" i="9" s="1"/>
  <c r="O44" i="9"/>
  <c r="F63" i="9" l="1"/>
  <c r="C64" i="9" s="1"/>
  <c r="M64" i="9" s="1"/>
  <c r="O43" i="9"/>
  <c r="E64" i="9" l="1"/>
  <c r="E65" i="9" s="1"/>
  <c r="O42" i="9"/>
  <c r="O63" i="9" s="1"/>
  <c r="N63" i="9"/>
  <c r="N64" i="9" l="1"/>
  <c r="O64" i="9" s="1"/>
  <c r="O65" i="9" s="1"/>
  <c r="P63" i="9"/>
  <c r="R42" i="9" s="1"/>
</calcChain>
</file>

<file path=xl/sharedStrings.xml><?xml version="1.0" encoding="utf-8"?>
<sst xmlns="http://schemas.openxmlformats.org/spreadsheetml/2006/main" count="966" uniqueCount="89">
  <si>
    <t>Engine-2</t>
  </si>
  <si>
    <t>Engine-1</t>
  </si>
  <si>
    <t>Engine-3</t>
  </si>
  <si>
    <t>Only BUY trades.</t>
  </si>
  <si>
    <t>BUY when a SELL happens in Engine-1.</t>
  </si>
  <si>
    <t>Only SELL trades.</t>
  </si>
  <si>
    <t>SELL when a BUY happens in Engine-1.</t>
  </si>
  <si>
    <t>Repeat the above process.</t>
  </si>
  <si>
    <t>Price</t>
  </si>
  <si>
    <t>Lot</t>
  </si>
  <si>
    <t>Av.price</t>
  </si>
  <si>
    <t>Value</t>
  </si>
  <si>
    <t>SELL</t>
  </si>
  <si>
    <t>TOTAL (of all SELL  trades)</t>
  </si>
  <si>
    <t>BUY</t>
  </si>
  <si>
    <t>TOTAL (of all BUY  trades)</t>
  </si>
  <si>
    <t>Trigger trades:</t>
  </si>
  <si>
    <t>Should have option to set Trailing Stop.</t>
  </si>
  <si>
    <t>Initital lot</t>
  </si>
  <si>
    <t>Pipstep</t>
  </si>
  <si>
    <t>(multiplication of lots for each addition of trades)</t>
  </si>
  <si>
    <t>Spread (pips)</t>
  </si>
  <si>
    <t>Net profit US$</t>
  </si>
  <si>
    <t>CCY pair</t>
  </si>
  <si>
    <t>EURUSD</t>
  </si>
  <si>
    <t>Profit if engine-2 closed at this stage.</t>
  </si>
  <si>
    <t>To close all SELL trades, BUY at</t>
  </si>
  <si>
    <t>To close all BUY trades, SELL at</t>
  </si>
  <si>
    <t>close all trades area</t>
  </si>
  <si>
    <t>Trending - if 120 pips UP</t>
  </si>
  <si>
    <t>Trending - if 80 pips UP</t>
  </si>
  <si>
    <t>Trades</t>
  </si>
  <si>
    <t>(add to the previous lot for each addition of trades)</t>
  </si>
  <si>
    <t>Convertion</t>
  </si>
  <si>
    <t>pips (new positions are opened when price moved in one direction)</t>
  </si>
  <si>
    <t>Trade size (lot) is set as per different types of grid strategy. (should have option to set different types of lots in different engines).(see all 3 examples)</t>
  </si>
  <si>
    <t>Should have option to change the 'trade-triggering' indicators. Also, option for closing connectivities between Engine-1, 2 and 3.</t>
  </si>
  <si>
    <t>Notes:</t>
  </si>
  <si>
    <t xml:space="preserve">The above example is without any manual involvement. Good profit can be achied if some manual involvement is made time to time. </t>
  </si>
  <si>
    <t>This model is good for a trending market, at least  daily movement of 80 pips and above. You can also hold the positions until it is moved more than 80 pips in one direction.</t>
  </si>
  <si>
    <t>Repeat the above process for every movement of X pips in one direction.</t>
  </si>
  <si>
    <t>Examples</t>
  </si>
  <si>
    <t>Example - 1</t>
  </si>
  <si>
    <t>Example - 2</t>
  </si>
  <si>
    <t>Example - 3</t>
  </si>
  <si>
    <t>Example - 4</t>
  </si>
  <si>
    <t>Example - 5</t>
  </si>
  <si>
    <t>Example-5</t>
  </si>
  <si>
    <t>Example-4</t>
  </si>
  <si>
    <t>Example-3</t>
  </si>
  <si>
    <t>Example-2</t>
  </si>
  <si>
    <t>Example-1</t>
  </si>
  <si>
    <t>Only professionals can make use of this model.</t>
  </si>
  <si>
    <t xml:space="preserve">When market shows some indication of retracement, a professional trader will close engine-2 manually by taking full profit and then let engine-1 close as per its set TP. </t>
  </si>
  <si>
    <t>It should have two different groups of trades, to accommodate trades when the price is above 100EMA and below 100EMA.</t>
  </si>
  <si>
    <t>General Conditions</t>
  </si>
  <si>
    <t>Points</t>
  </si>
  <si>
    <t>The Robot will have 3 engines.</t>
  </si>
  <si>
    <t>Only 2 engines work at a time. Engines 1 &amp; 2 together OR engines 1 &amp; 3 together.</t>
  </si>
  <si>
    <r>
      <t xml:space="preserve">Engines 1 &amp; 3 together is for the trades </t>
    </r>
    <r>
      <rPr>
        <b/>
        <sz val="11"/>
        <color theme="1"/>
        <rFont val="Calibri"/>
        <family val="2"/>
        <scheme val="minor"/>
      </rPr>
      <t>BELOW 100 ema</t>
    </r>
    <r>
      <rPr>
        <sz val="11"/>
        <color theme="1"/>
        <rFont val="Calibri"/>
        <family val="2"/>
        <scheme val="minor"/>
      </rPr>
      <t>. Here, Engine-1 will make BUY trades and Engine-3 will make SELL trades, same time.</t>
    </r>
  </si>
  <si>
    <t>Currency pairs with maximum spread of 0.5 pip is recommended in this EA.</t>
  </si>
  <si>
    <r>
      <t xml:space="preserve">Engines 1 &amp; 2 together is for the trades </t>
    </r>
    <r>
      <rPr>
        <b/>
        <sz val="11"/>
        <color theme="1"/>
        <rFont val="Calibri"/>
        <family val="2"/>
        <scheme val="minor"/>
      </rPr>
      <t>ABOVE 100 ema</t>
    </r>
    <r>
      <rPr>
        <sz val="11"/>
        <color theme="1"/>
        <rFont val="Calibri"/>
        <family val="2"/>
        <scheme val="minor"/>
      </rPr>
      <t>. Here, Engine-1 will make SELL trades and Engine-2 will make BUY trades, same time.</t>
    </r>
  </si>
  <si>
    <t>Trades of engine-2 and 3 are providing (partial) hedging effect for the trades of engine-1.</t>
  </si>
  <si>
    <t>TP is set as per the grid strategy. (average cost of total trades + X pips margin).</t>
  </si>
  <si>
    <t>Engine-1 will act as the leader for other two engines.</t>
  </si>
  <si>
    <t>For example, buy EURUSD by engine-1 and sell EURUSD by engine-2 same time. Price difference will only be broker's spread.</t>
  </si>
  <si>
    <t>Initial trade size (lot size) is same for both trades/engines.</t>
  </si>
  <si>
    <t>TP is fixed only after 50 pips price move from the initial trade to one direction for Engine-1.</t>
  </si>
  <si>
    <t>Engine-2 and 3 follows the TP of Engine-1.</t>
  </si>
  <si>
    <t>Always, two trades will happen together, same time.</t>
  </si>
  <si>
    <t>Trades opening for any ccy pair will be for both sides, i.e. BUY by engine-1 and SELL by engine-2 (or SELL by engine-1 and BUY by engine-3) same time.</t>
  </si>
  <si>
    <t>Like any other grid EA, trades are closed in Engine-1 when the price retraces.  Also trades of Engine-2 / 3 are closed same price, same time.</t>
  </si>
  <si>
    <t>In a trending market, trader can choose to close all trades of engine-2 / 3 manually, if he thinks the average maximum daily price range (eg. 120 or 150 pips) is reached,                                                               and keep engine-1 open to retrace the price and close the positions as per set TP.</t>
  </si>
  <si>
    <t>In a confusing market, if the trader is confused, the EA should have option to close all engines together (with a small net loss due to difference in spreads).</t>
  </si>
  <si>
    <t>Set of trades closing should happen same time, as a basic concept. (also it should have option to close trades manually in engine-2 and engine-3, by leaving engine-1 open)</t>
  </si>
  <si>
    <t>All positions in a group/set should have common reference number in order to identify and also for the sake of manual interferences.</t>
  </si>
  <si>
    <t>Trade trigger is, when the price reach 20 pips above/below 100 ema.</t>
  </si>
  <si>
    <t>For further trades, lot multiplication factor can be same or different for engines, depends the trader view, time to time.</t>
  </si>
  <si>
    <t>Group-1 for the trades initiated when the price is ABOVE 100EMA, with the option to have multiple sets within the group.</t>
  </si>
  <si>
    <t>Group-2 is for the trades inititated when the price is BELOW 100EMA, with the option to have multiple sets within the group.</t>
  </si>
  <si>
    <t>When the price is 20 pips above 100-EMA - SELL</t>
  </si>
  <si>
    <t>When the price is 20 pips below 100-EMA - BUY</t>
  </si>
  <si>
    <t>Maximum number of trades is limited to 30 per set.</t>
  </si>
  <si>
    <t>Maximum number of trades is limited to 30 per set</t>
  </si>
  <si>
    <t>Descriptions</t>
  </si>
  <si>
    <t>Trending - if 240 pips UP</t>
  </si>
  <si>
    <t>Trending - if 200 pips UP</t>
  </si>
  <si>
    <t>Trending - if 160 pips UP</t>
  </si>
  <si>
    <r>
      <t xml:space="preserve">Stand-alone strategy with hedging effect (or </t>
    </r>
    <r>
      <rPr>
        <b/>
        <sz val="14"/>
        <color rgb="FFFF0000"/>
        <rFont val="Calibri"/>
        <family val="2"/>
        <scheme val="minor"/>
      </rPr>
      <t>it can be add to xBest / VR_Smart_Grid_Lite to handle hedging)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</si>
</sst>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0.0000"/>
    <numFmt numFmtId="165" formatCode="_-* #,##0_-;\-* #,##0_-;_-* &quot;-&quot;??_-;_-@_-"/>
    <numFmt numFmtId="166" formatCode="_-* #,##0.000_-;\-* #,##0.000_-;_-* &quot;-&quot;??_-;_-@_-"/>
    <numFmt numFmtId="167" formatCode="_-* #,##0_-;\-* #,##0_-;_-* &quot;-&quot;????_-;_-@_-"/>
    <numFmt numFmtId="168" formatCode="0.00000"/>
  </numFmts>
  <fonts count="13" x14ac:knownFonts="1">
    <font>
      <sz val="11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FFB3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02">
    <xf numFmtId="0" fontId="0" fillId="0" borderId="0" xfId="0"/>
    <xf numFmtId="0" fontId="0" fillId="3" borderId="1" xfId="0" applyFill="1" applyBorder="1"/>
    <xf numFmtId="2" fontId="0" fillId="0" borderId="0" xfId="0" applyNumberFormat="1"/>
    <xf numFmtId="165" fontId="0" fillId="0" borderId="0" xfId="1" applyNumberFormat="1" applyFont="1"/>
    <xf numFmtId="165" fontId="0" fillId="0" borderId="0" xfId="0" applyNumberFormat="1"/>
    <xf numFmtId="0" fontId="0" fillId="0" borderId="2" xfId="0" applyBorder="1"/>
    <xf numFmtId="2" fontId="0" fillId="0" borderId="2" xfId="0" applyNumberFormat="1" applyBorder="1"/>
    <xf numFmtId="0" fontId="0" fillId="0" borderId="4" xfId="0" applyBorder="1"/>
    <xf numFmtId="0" fontId="0" fillId="0" borderId="0" xfId="0" applyBorder="1"/>
    <xf numFmtId="165" fontId="0" fillId="0" borderId="0" xfId="1" applyNumberFormat="1" applyFont="1" applyBorder="1"/>
    <xf numFmtId="0" fontId="0" fillId="0" borderId="0" xfId="0" applyAlignment="1">
      <alignment horizontal="left"/>
    </xf>
    <xf numFmtId="166" fontId="0" fillId="0" borderId="0" xfId="1" applyNumberFormat="1" applyFon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0" borderId="0" xfId="0" applyFill="1" applyBorder="1"/>
    <xf numFmtId="0" fontId="5" fillId="0" borderId="0" xfId="0" applyFont="1" applyFill="1" applyBorder="1" applyAlignment="1">
      <alignment horizontal="right"/>
    </xf>
    <xf numFmtId="166" fontId="0" fillId="5" borderId="0" xfId="1" applyNumberFormat="1" applyFont="1" applyFill="1"/>
    <xf numFmtId="165" fontId="0" fillId="5" borderId="0" xfId="1" applyNumberFormat="1" applyFont="1" applyFill="1" applyBorder="1"/>
    <xf numFmtId="0" fontId="0" fillId="0" borderId="0" xfId="0" applyAlignment="1">
      <alignment horizontal="right"/>
    </xf>
    <xf numFmtId="166" fontId="0" fillId="0" borderId="2" xfId="1" applyNumberFormat="1" applyFont="1" applyBorder="1"/>
    <xf numFmtId="165" fontId="0" fillId="0" borderId="2" xfId="1" applyNumberFormat="1" applyFont="1" applyBorder="1"/>
    <xf numFmtId="0" fontId="6" fillId="0" borderId="0" xfId="0" applyFont="1"/>
    <xf numFmtId="168" fontId="0" fillId="0" borderId="0" xfId="0" applyNumberFormat="1"/>
    <xf numFmtId="168" fontId="0" fillId="5" borderId="0" xfId="0" applyNumberFormat="1" applyFill="1"/>
    <xf numFmtId="168" fontId="0" fillId="0" borderId="2" xfId="0" applyNumberFormat="1" applyBorder="1"/>
    <xf numFmtId="168" fontId="0" fillId="0" borderId="0" xfId="0" applyNumberFormat="1" applyFill="1"/>
    <xf numFmtId="166" fontId="0" fillId="0" borderId="0" xfId="1" applyNumberFormat="1" applyFont="1" applyFill="1"/>
    <xf numFmtId="165" fontId="0" fillId="0" borderId="0" xfId="1" applyNumberFormat="1" applyFont="1" applyFill="1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0" fontId="5" fillId="0" borderId="0" xfId="0" applyFont="1" applyFill="1" applyBorder="1" applyAlignment="1">
      <alignment horizontal="left"/>
    </xf>
    <xf numFmtId="165" fontId="0" fillId="0" borderId="0" xfId="0" applyNumberFormat="1" applyAlignment="1"/>
    <xf numFmtId="0" fontId="7" fillId="0" borderId="4" xfId="0" applyFont="1" applyBorder="1"/>
    <xf numFmtId="165" fontId="0" fillId="5" borderId="0" xfId="1" applyNumberFormat="1" applyFont="1" applyFill="1"/>
    <xf numFmtId="0" fontId="7" fillId="0" borderId="4" xfId="0" applyFont="1" applyBorder="1" applyAlignment="1">
      <alignment horizontal="left"/>
    </xf>
    <xf numFmtId="0" fontId="0" fillId="0" borderId="0" xfId="0" applyBorder="1" applyAlignment="1">
      <alignment horizontal="center"/>
    </xf>
    <xf numFmtId="1" fontId="0" fillId="0" borderId="0" xfId="0" applyNumberFormat="1"/>
    <xf numFmtId="0" fontId="0" fillId="0" borderId="2" xfId="0" applyBorder="1" applyAlignment="1">
      <alignment horizontal="left"/>
    </xf>
    <xf numFmtId="0" fontId="8" fillId="0" borderId="0" xfId="0" applyFont="1"/>
    <xf numFmtId="0" fontId="4" fillId="3" borderId="1" xfId="0" applyFont="1" applyFill="1" applyBorder="1"/>
    <xf numFmtId="0" fontId="0" fillId="6" borderId="0" xfId="0" applyFill="1" applyAlignment="1">
      <alignment horizontal="left"/>
    </xf>
    <xf numFmtId="0" fontId="0" fillId="6" borderId="0" xfId="0" applyFill="1"/>
    <xf numFmtId="168" fontId="0" fillId="6" borderId="0" xfId="0" applyNumberFormat="1" applyFill="1"/>
    <xf numFmtId="0" fontId="10" fillId="0" borderId="3" xfId="0" applyFont="1" applyBorder="1"/>
    <xf numFmtId="164" fontId="10" fillId="0" borderId="3" xfId="0" applyNumberFormat="1" applyFont="1" applyBorder="1"/>
    <xf numFmtId="165" fontId="10" fillId="0" borderId="3" xfId="0" applyNumberFormat="1" applyFont="1" applyBorder="1"/>
    <xf numFmtId="0" fontId="10" fillId="0" borderId="0" xfId="0" applyFont="1"/>
    <xf numFmtId="0" fontId="10" fillId="0" borderId="0" xfId="0" applyFont="1" applyBorder="1"/>
    <xf numFmtId="0" fontId="0" fillId="6" borderId="0" xfId="0" applyFill="1" applyBorder="1" applyAlignment="1">
      <alignment horizontal="center"/>
    </xf>
    <xf numFmtId="0" fontId="10" fillId="6" borderId="0" xfId="0" applyFont="1" applyFill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168" fontId="0" fillId="5" borderId="2" xfId="0" applyNumberFormat="1" applyFill="1" applyBorder="1"/>
    <xf numFmtId="0" fontId="4" fillId="0" borderId="0" xfId="0" applyFont="1" applyAlignment="1">
      <alignment horizontal="left"/>
    </xf>
    <xf numFmtId="0" fontId="0" fillId="0" borderId="0" xfId="0" applyAlignment="1">
      <alignment vertical="center"/>
    </xf>
    <xf numFmtId="0" fontId="0" fillId="3" borderId="1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13" xfId="0" applyFont="1" applyFill="1" applyBorder="1" applyAlignment="1">
      <alignment horizontal="center" vertical="center"/>
    </xf>
    <xf numFmtId="0" fontId="0" fillId="4" borderId="12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7" fillId="0" borderId="0" xfId="0" applyFont="1"/>
    <xf numFmtId="0" fontId="10" fillId="0" borderId="0" xfId="0" applyFont="1" applyAlignment="1">
      <alignment horizontal="left"/>
    </xf>
    <xf numFmtId="0" fontId="0" fillId="3" borderId="12" xfId="0" applyFont="1" applyFill="1" applyBorder="1" applyAlignment="1">
      <alignment horizontal="center" vertical="center"/>
    </xf>
    <xf numFmtId="0" fontId="4" fillId="4" borderId="10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11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center" vertical="center"/>
    </xf>
    <xf numFmtId="0" fontId="0" fillId="4" borderId="6" xfId="0" applyFont="1" applyFill="1" applyBorder="1" applyAlignment="1">
      <alignment horizontal="center" vertical="center"/>
    </xf>
    <xf numFmtId="0" fontId="0" fillId="4" borderId="7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0" fillId="4" borderId="12" xfId="0" applyFont="1" applyFill="1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0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11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3" borderId="13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4" borderId="11" xfId="0" applyFon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 wrapText="1"/>
    </xf>
    <xf numFmtId="0" fontId="0" fillId="5" borderId="9" xfId="0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CCFF99"/>
      <color rgb="FFFDFFB3"/>
      <color rgb="FFFFFF00"/>
      <color rgb="FFFFFF66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0</xdr:row>
      <xdr:rowOff>19050</xdr:rowOff>
    </xdr:from>
    <xdr:to>
      <xdr:col>21</xdr:col>
      <xdr:colOff>246024</xdr:colOff>
      <xdr:row>38</xdr:row>
      <xdr:rowOff>94336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12845495-4506-4028-BB9C-31C761BA215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19050"/>
          <a:ext cx="1300952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AC25B-7059-4A15-B5DD-C215BAAE22A6}">
  <sheetPr>
    <tabColor rgb="FF0070C0"/>
  </sheetPr>
  <dimension ref="B1:E37"/>
  <sheetViews>
    <sheetView workbookViewId="0">
      <selection activeCell="B2" sqref="B2"/>
    </sheetView>
  </sheetViews>
  <sheetFormatPr defaultRowHeight="15" x14ac:dyDescent="0.25"/>
  <cols>
    <col min="1" max="1" width="3" customWidth="1"/>
    <col min="2" max="2" width="10.5703125" style="14" customWidth="1"/>
    <col min="3" max="3" width="65" customWidth="1"/>
    <col min="4" max="4" width="53.28515625" customWidth="1"/>
    <col min="5" max="5" width="52.140625" customWidth="1"/>
  </cols>
  <sheetData>
    <row r="1" spans="2:5" ht="18.75" x14ac:dyDescent="0.25">
      <c r="B1" s="89" t="s">
        <v>88</v>
      </c>
      <c r="C1" s="89"/>
      <c r="D1" s="89"/>
      <c r="E1" s="89"/>
    </row>
    <row r="2" spans="2:5" ht="18.75" x14ac:dyDescent="0.3">
      <c r="B2" s="69" t="s">
        <v>55</v>
      </c>
      <c r="C2" s="68"/>
      <c r="D2" s="68"/>
      <c r="E2" s="68"/>
    </row>
    <row r="3" spans="2:5" x14ac:dyDescent="0.25">
      <c r="B3" s="58"/>
    </row>
    <row r="4" spans="2:5" s="59" customFormat="1" ht="20.100000000000001" customHeight="1" x14ac:dyDescent="0.25">
      <c r="B4" s="67" t="s">
        <v>56</v>
      </c>
      <c r="C4" s="94" t="s">
        <v>84</v>
      </c>
      <c r="D4" s="94"/>
      <c r="E4" s="94"/>
    </row>
    <row r="5" spans="2:5" s="59" customFormat="1" ht="20.100000000000001" customHeight="1" x14ac:dyDescent="0.25">
      <c r="B5" s="66">
        <v>1</v>
      </c>
      <c r="C5" s="86" t="s">
        <v>57</v>
      </c>
      <c r="D5" s="87"/>
      <c r="E5" s="88"/>
    </row>
    <row r="6" spans="2:5" s="59" customFormat="1" ht="20.100000000000001" customHeight="1" x14ac:dyDescent="0.25">
      <c r="B6" s="66">
        <v>2</v>
      </c>
      <c r="C6" s="93" t="s">
        <v>64</v>
      </c>
      <c r="D6" s="93"/>
      <c r="E6" s="93"/>
    </row>
    <row r="7" spans="2:5" s="59" customFormat="1" ht="20.100000000000001" customHeight="1" x14ac:dyDescent="0.25">
      <c r="B7" s="66">
        <v>3</v>
      </c>
      <c r="C7" s="85" t="s">
        <v>58</v>
      </c>
      <c r="D7" s="85"/>
      <c r="E7" s="85"/>
    </row>
    <row r="8" spans="2:5" s="59" customFormat="1" ht="20.100000000000001" customHeight="1" x14ac:dyDescent="0.25">
      <c r="B8" s="65">
        <v>4</v>
      </c>
      <c r="C8" s="90" t="s">
        <v>70</v>
      </c>
      <c r="D8" s="91"/>
      <c r="E8" s="92"/>
    </row>
    <row r="9" spans="2:5" s="59" customFormat="1" ht="20.100000000000001" customHeight="1" x14ac:dyDescent="0.25">
      <c r="B9" s="65">
        <v>5</v>
      </c>
      <c r="C9" s="90" t="s">
        <v>69</v>
      </c>
      <c r="D9" s="95"/>
      <c r="E9" s="96"/>
    </row>
    <row r="10" spans="2:5" s="59" customFormat="1" ht="20.100000000000001" customHeight="1" x14ac:dyDescent="0.25">
      <c r="B10" s="65">
        <v>6</v>
      </c>
      <c r="C10" s="90" t="s">
        <v>65</v>
      </c>
      <c r="D10" s="91"/>
      <c r="E10" s="92"/>
    </row>
    <row r="11" spans="2:5" s="59" customFormat="1" ht="20.100000000000001" customHeight="1" x14ac:dyDescent="0.25">
      <c r="B11" s="66">
        <v>7</v>
      </c>
      <c r="C11" s="86" t="s">
        <v>60</v>
      </c>
      <c r="D11" s="87"/>
      <c r="E11" s="88"/>
    </row>
    <row r="12" spans="2:5" s="59" customFormat="1" ht="20.100000000000001" customHeight="1" x14ac:dyDescent="0.25">
      <c r="B12" s="66">
        <v>8</v>
      </c>
      <c r="C12" s="85" t="s">
        <v>76</v>
      </c>
      <c r="D12" s="85"/>
      <c r="E12" s="85"/>
    </row>
    <row r="13" spans="2:5" s="59" customFormat="1" ht="20.100000000000001" customHeight="1" x14ac:dyDescent="0.25">
      <c r="B13" s="66">
        <v>9</v>
      </c>
      <c r="C13" s="70" t="s">
        <v>61</v>
      </c>
      <c r="D13" s="70"/>
      <c r="E13" s="70"/>
    </row>
    <row r="14" spans="2:5" s="59" customFormat="1" ht="20.100000000000001" customHeight="1" x14ac:dyDescent="0.25">
      <c r="B14" s="66">
        <v>10</v>
      </c>
      <c r="C14" s="70" t="s">
        <v>59</v>
      </c>
      <c r="D14" s="70"/>
      <c r="E14" s="70"/>
    </row>
    <row r="15" spans="2:5" s="59" customFormat="1" ht="20.100000000000001" customHeight="1" x14ac:dyDescent="0.25">
      <c r="B15" s="65">
        <v>11</v>
      </c>
      <c r="C15" s="90" t="s">
        <v>66</v>
      </c>
      <c r="D15" s="91"/>
      <c r="E15" s="92"/>
    </row>
    <row r="16" spans="2:5" s="59" customFormat="1" ht="20.100000000000001" customHeight="1" x14ac:dyDescent="0.25">
      <c r="B16" s="65">
        <v>12</v>
      </c>
      <c r="C16" s="90" t="s">
        <v>77</v>
      </c>
      <c r="D16" s="91"/>
      <c r="E16" s="92"/>
    </row>
    <row r="17" spans="2:5" s="59" customFormat="1" ht="20.100000000000001" customHeight="1" x14ac:dyDescent="0.25">
      <c r="B17" s="65">
        <v>13</v>
      </c>
      <c r="C17" s="74" t="s">
        <v>35</v>
      </c>
      <c r="D17" s="74"/>
      <c r="E17" s="74"/>
    </row>
    <row r="18" spans="2:5" s="59" customFormat="1" ht="20.100000000000001" customHeight="1" x14ac:dyDescent="0.25">
      <c r="B18" s="65">
        <v>14</v>
      </c>
      <c r="C18" s="74" t="s">
        <v>62</v>
      </c>
      <c r="D18" s="74"/>
      <c r="E18" s="74"/>
    </row>
    <row r="19" spans="2:5" s="59" customFormat="1" ht="20.100000000000001" customHeight="1" x14ac:dyDescent="0.25">
      <c r="B19" s="60">
        <v>15</v>
      </c>
      <c r="C19" s="85" t="s">
        <v>74</v>
      </c>
      <c r="D19" s="85"/>
      <c r="E19" s="85"/>
    </row>
    <row r="20" spans="2:5" s="59" customFormat="1" ht="20.100000000000001" customHeight="1" x14ac:dyDescent="0.25">
      <c r="B20" s="60">
        <v>16</v>
      </c>
      <c r="C20" s="84" t="s">
        <v>63</v>
      </c>
      <c r="D20" s="84"/>
      <c r="E20" s="84"/>
    </row>
    <row r="21" spans="2:5" s="59" customFormat="1" ht="20.100000000000001" customHeight="1" x14ac:dyDescent="0.25">
      <c r="B21" s="60">
        <v>17</v>
      </c>
      <c r="C21" s="84" t="s">
        <v>67</v>
      </c>
      <c r="D21" s="84"/>
      <c r="E21" s="84"/>
    </row>
    <row r="22" spans="2:5" s="59" customFormat="1" ht="20.100000000000001" customHeight="1" x14ac:dyDescent="0.25">
      <c r="B22" s="60">
        <v>18</v>
      </c>
      <c r="C22" s="84" t="s">
        <v>68</v>
      </c>
      <c r="D22" s="84"/>
      <c r="E22" s="84"/>
    </row>
    <row r="23" spans="2:5" s="59" customFormat="1" ht="20.100000000000001" customHeight="1" x14ac:dyDescent="0.25">
      <c r="B23" s="62">
        <v>19</v>
      </c>
      <c r="C23" s="75" t="s">
        <v>71</v>
      </c>
      <c r="D23" s="75"/>
      <c r="E23" s="76"/>
    </row>
    <row r="24" spans="2:5" s="59" customFormat="1" ht="39" customHeight="1" x14ac:dyDescent="0.25">
      <c r="B24" s="61">
        <v>20</v>
      </c>
      <c r="C24" s="77" t="s">
        <v>72</v>
      </c>
      <c r="D24" s="78"/>
      <c r="E24" s="79"/>
    </row>
    <row r="25" spans="2:5" s="59" customFormat="1" ht="20.100000000000001" customHeight="1" x14ac:dyDescent="0.25">
      <c r="B25" s="63">
        <v>21</v>
      </c>
      <c r="C25" s="80" t="s">
        <v>73</v>
      </c>
      <c r="D25" s="80"/>
      <c r="E25" s="80"/>
    </row>
    <row r="26" spans="2:5" s="59" customFormat="1" ht="20.100000000000001" customHeight="1" x14ac:dyDescent="0.25">
      <c r="B26" s="64">
        <v>22</v>
      </c>
      <c r="C26" s="81" t="s">
        <v>54</v>
      </c>
      <c r="D26" s="82"/>
      <c r="E26" s="83"/>
    </row>
    <row r="27" spans="2:5" s="59" customFormat="1" ht="20.100000000000001" customHeight="1" x14ac:dyDescent="0.25">
      <c r="B27" s="64">
        <v>23</v>
      </c>
      <c r="C27" s="81" t="s">
        <v>78</v>
      </c>
      <c r="D27" s="82"/>
      <c r="E27" s="83"/>
    </row>
    <row r="28" spans="2:5" s="59" customFormat="1" ht="20.100000000000001" customHeight="1" x14ac:dyDescent="0.25">
      <c r="B28" s="64">
        <v>24</v>
      </c>
      <c r="C28" s="81" t="s">
        <v>79</v>
      </c>
      <c r="D28" s="82"/>
      <c r="E28" s="83"/>
    </row>
    <row r="29" spans="2:5" s="59" customFormat="1" ht="20.100000000000001" customHeight="1" x14ac:dyDescent="0.25">
      <c r="B29" s="64">
        <v>25</v>
      </c>
      <c r="C29" s="70" t="s">
        <v>75</v>
      </c>
      <c r="D29" s="70"/>
      <c r="E29" s="70"/>
    </row>
    <row r="30" spans="2:5" ht="21" x14ac:dyDescent="0.35">
      <c r="B30" s="15"/>
      <c r="C30" s="16" t="s">
        <v>1</v>
      </c>
      <c r="D30" s="16" t="s">
        <v>0</v>
      </c>
      <c r="E30" s="16" t="s">
        <v>2</v>
      </c>
    </row>
    <row r="31" spans="2:5" x14ac:dyDescent="0.25">
      <c r="B31" s="56"/>
      <c r="C31" s="44" t="s">
        <v>16</v>
      </c>
      <c r="D31" s="18" t="s">
        <v>3</v>
      </c>
      <c r="E31" s="17" t="s">
        <v>5</v>
      </c>
    </row>
    <row r="32" spans="2:5" x14ac:dyDescent="0.25">
      <c r="B32" s="56">
        <v>26</v>
      </c>
      <c r="C32" s="1" t="s">
        <v>80</v>
      </c>
      <c r="D32" s="55" t="s">
        <v>4</v>
      </c>
      <c r="E32" s="56"/>
    </row>
    <row r="33" spans="2:5" x14ac:dyDescent="0.25">
      <c r="B33" s="56">
        <v>27</v>
      </c>
      <c r="C33" s="1" t="s">
        <v>81</v>
      </c>
      <c r="D33" s="55"/>
      <c r="E33" s="56" t="s">
        <v>6</v>
      </c>
    </row>
    <row r="34" spans="2:5" x14ac:dyDescent="0.25">
      <c r="B34" s="56">
        <v>28</v>
      </c>
      <c r="C34" s="1" t="s">
        <v>40</v>
      </c>
      <c r="D34" s="55" t="s">
        <v>7</v>
      </c>
      <c r="E34" s="56" t="s">
        <v>7</v>
      </c>
    </row>
    <row r="35" spans="2:5" x14ac:dyDescent="0.25">
      <c r="B35" s="56">
        <v>29</v>
      </c>
      <c r="C35" s="1" t="s">
        <v>82</v>
      </c>
      <c r="D35" s="55" t="s">
        <v>83</v>
      </c>
      <c r="E35" s="56" t="s">
        <v>82</v>
      </c>
    </row>
    <row r="36" spans="2:5" x14ac:dyDescent="0.25">
      <c r="B36" s="56">
        <v>30</v>
      </c>
      <c r="C36" s="1"/>
      <c r="D36" s="55" t="s">
        <v>17</v>
      </c>
      <c r="E36" s="56" t="s">
        <v>17</v>
      </c>
    </row>
    <row r="37" spans="2:5" ht="21" customHeight="1" x14ac:dyDescent="0.25">
      <c r="B37" s="55">
        <v>31</v>
      </c>
      <c r="C37" s="71" t="s">
        <v>36</v>
      </c>
      <c r="D37" s="72"/>
      <c r="E37" s="73"/>
    </row>
  </sheetData>
  <mergeCells count="28">
    <mergeCell ref="C16:E16"/>
    <mergeCell ref="C17:E17"/>
    <mergeCell ref="C11:E11"/>
    <mergeCell ref="B1:E1"/>
    <mergeCell ref="C5:E5"/>
    <mergeCell ref="C15:E15"/>
    <mergeCell ref="C13:E13"/>
    <mergeCell ref="C14:E14"/>
    <mergeCell ref="C6:E6"/>
    <mergeCell ref="C4:E4"/>
    <mergeCell ref="C7:E7"/>
    <mergeCell ref="C12:E12"/>
    <mergeCell ref="C9:E9"/>
    <mergeCell ref="C8:E8"/>
    <mergeCell ref="C10:E10"/>
    <mergeCell ref="C29:E29"/>
    <mergeCell ref="C37:E37"/>
    <mergeCell ref="C18:E18"/>
    <mergeCell ref="C23:E23"/>
    <mergeCell ref="C24:E24"/>
    <mergeCell ref="C25:E25"/>
    <mergeCell ref="C26:E26"/>
    <mergeCell ref="C21:E21"/>
    <mergeCell ref="C22:E22"/>
    <mergeCell ref="C27:E27"/>
    <mergeCell ref="C28:E28"/>
    <mergeCell ref="C19:E19"/>
    <mergeCell ref="C20:E20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19E9DC-8FDF-4EA5-852E-9FDB8D019642}">
  <sheetPr>
    <tabColor rgb="FFFF0000"/>
  </sheetPr>
  <dimension ref="A1:S129"/>
  <sheetViews>
    <sheetView tabSelected="1" workbookViewId="0">
      <selection activeCell="K113" sqref="K113"/>
    </sheetView>
  </sheetViews>
  <sheetFormatPr defaultRowHeight="15" x14ac:dyDescent="0.25"/>
  <cols>
    <col min="1" max="1" width="7.85546875" style="10" customWidth="1"/>
    <col min="2" max="2" width="21" customWidth="1"/>
    <col min="3" max="3" width="12.28515625" customWidth="1"/>
    <col min="4" max="4" width="9.42578125" customWidth="1"/>
    <col min="5" max="5" width="11" customWidth="1"/>
    <col min="7" max="7" width="6.42578125" customWidth="1"/>
    <col min="8" max="8" width="5.7109375" customWidth="1"/>
    <col min="9" max="9" width="3.140625" customWidth="1"/>
    <col min="10" max="10" width="5.7109375" customWidth="1"/>
    <col min="11" max="11" width="7.140625" customWidth="1"/>
    <col min="12" max="12" width="20.42578125" customWidth="1"/>
    <col min="13" max="13" width="11.140625" customWidth="1"/>
    <col min="14" max="14" width="9.140625" customWidth="1"/>
    <col min="15" max="15" width="11.4257812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41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33</v>
      </c>
      <c r="D3">
        <v>1.2</v>
      </c>
      <c r="E3" t="s">
        <v>20</v>
      </c>
    </row>
    <row r="4" spans="1:19" x14ac:dyDescent="0.25">
      <c r="B4" s="23" t="s">
        <v>0</v>
      </c>
      <c r="C4" t="s">
        <v>33</v>
      </c>
      <c r="D4">
        <v>0.01</v>
      </c>
      <c r="E4" t="s">
        <v>32</v>
      </c>
    </row>
    <row r="5" spans="1:19" x14ac:dyDescent="0.25">
      <c r="C5" t="s">
        <v>19</v>
      </c>
      <c r="D5" s="41">
        <v>10</v>
      </c>
      <c r="E5" t="s">
        <v>34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85</v>
      </c>
      <c r="I8" s="46"/>
      <c r="K8" s="26" t="s">
        <v>85</v>
      </c>
    </row>
    <row r="9" spans="1:19" x14ac:dyDescent="0.25">
      <c r="A9" s="39" t="s">
        <v>31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31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1.2565999999999973</v>
      </c>
      <c r="D10" s="11">
        <f>D11*D3</f>
        <v>0.79496847203390797</v>
      </c>
      <c r="E10" s="9">
        <f t="shared" ref="E10:E34" si="0">100000*D10*C10</f>
        <v>99895.738195780665</v>
      </c>
      <c r="F10" s="8"/>
      <c r="G10" s="4"/>
      <c r="I10" s="46"/>
      <c r="K10" s="10">
        <v>25</v>
      </c>
      <c r="L10" t="s">
        <v>14</v>
      </c>
      <c r="M10" s="27">
        <f>M11+D5/10000</f>
        <v>1.2566499999999974</v>
      </c>
      <c r="N10" s="11">
        <f>N11+D4</f>
        <v>0.25000000000000006</v>
      </c>
      <c r="O10" s="9">
        <f t="shared" ref="O10:O34" si="1">100000*N10*M10</f>
        <v>31416.249999999945</v>
      </c>
      <c r="P10" s="8"/>
      <c r="Q10" s="8"/>
      <c r="R10" s="36">
        <f>N35*(M10-P35)*100000</f>
        <v>2599.9999999996412</v>
      </c>
    </row>
    <row r="11" spans="1:19" x14ac:dyDescent="0.25">
      <c r="A11" s="10">
        <v>24</v>
      </c>
      <c r="B11" t="s">
        <v>12</v>
      </c>
      <c r="C11" s="27">
        <f>C12+D5/10000</f>
        <v>1.2555999999999974</v>
      </c>
      <c r="D11" s="11">
        <f>D12*D3</f>
        <v>0.66247372669492333</v>
      </c>
      <c r="E11" s="9">
        <f t="shared" si="0"/>
        <v>83180.201123814404</v>
      </c>
      <c r="F11" s="8"/>
      <c r="I11" s="46"/>
      <c r="K11" s="10">
        <v>24</v>
      </c>
      <c r="L11" t="s">
        <v>14</v>
      </c>
      <c r="M11" s="27">
        <f>M12+D5/10000</f>
        <v>1.2556499999999975</v>
      </c>
      <c r="N11" s="11">
        <f>N12+D4</f>
        <v>0.24000000000000007</v>
      </c>
      <c r="O11" s="9">
        <f t="shared" si="1"/>
        <v>30135.599999999948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1.2545999999999975</v>
      </c>
      <c r="D12" s="11">
        <f>D13*D3</f>
        <v>0.55206143891243609</v>
      </c>
      <c r="E12" s="9">
        <f t="shared" si="0"/>
        <v>69261.628125954085</v>
      </c>
      <c r="F12" s="8"/>
      <c r="I12" s="46"/>
      <c r="K12" s="10">
        <v>23</v>
      </c>
      <c r="L12" t="s">
        <v>14</v>
      </c>
      <c r="M12" s="27">
        <f>M13+D5/10000</f>
        <v>1.2546499999999976</v>
      </c>
      <c r="N12" s="11">
        <f>N13+D4</f>
        <v>0.23000000000000007</v>
      </c>
      <c r="O12" s="9">
        <f t="shared" si="1"/>
        <v>28856.949999999953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1.2535999999999976</v>
      </c>
      <c r="D13" s="11">
        <f>D14*D3</f>
        <v>0.46005119909369674</v>
      </c>
      <c r="E13" s="9">
        <f t="shared" si="0"/>
        <v>57672.018318385708</v>
      </c>
      <c r="F13" s="8"/>
      <c r="I13" s="46"/>
      <c r="K13" s="10">
        <v>22</v>
      </c>
      <c r="L13" t="s">
        <v>14</v>
      </c>
      <c r="M13" s="27">
        <f>M14+D5/10000</f>
        <v>1.2536499999999977</v>
      </c>
      <c r="N13" s="11">
        <f>N14+D4</f>
        <v>0.22000000000000006</v>
      </c>
      <c r="O13" s="9">
        <f t="shared" si="1"/>
        <v>27580.299999999959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1.2525999999999977</v>
      </c>
      <c r="D14" s="11">
        <f>D15*D3</f>
        <v>0.3833759992447473</v>
      </c>
      <c r="E14" s="9">
        <f t="shared" si="0"/>
        <v>48021.677665396957</v>
      </c>
      <c r="F14" s="8"/>
      <c r="I14" s="46"/>
      <c r="K14" s="10">
        <v>21</v>
      </c>
      <c r="L14" t="s">
        <v>14</v>
      </c>
      <c r="M14" s="27">
        <f>M15+D5/10000</f>
        <v>1.2526499999999978</v>
      </c>
      <c r="N14" s="11">
        <f>N15+D4</f>
        <v>0.21000000000000005</v>
      </c>
      <c r="O14" s="9">
        <f t="shared" si="1"/>
        <v>26305.649999999958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1.2515999999999978</v>
      </c>
      <c r="D15" s="21">
        <f>D16*D3</f>
        <v>0.31947999937062277</v>
      </c>
      <c r="E15" s="22">
        <f t="shared" si="0"/>
        <v>39986.116721227074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1.2516499999999979</v>
      </c>
      <c r="N15" s="21">
        <f>N16+D4</f>
        <v>0.20000000000000004</v>
      </c>
      <c r="O15" s="22">
        <f t="shared" si="1"/>
        <v>25032.999999999964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1.2505999999999979</v>
      </c>
      <c r="D16" s="21">
        <f>D17*D3</f>
        <v>0.26623333280885231</v>
      </c>
      <c r="E16" s="22">
        <f t="shared" si="0"/>
        <v>33295.140601075014</v>
      </c>
      <c r="F16" s="99"/>
      <c r="G16" s="100"/>
      <c r="I16" s="46"/>
      <c r="K16" s="10">
        <v>19</v>
      </c>
      <c r="L16" t="s">
        <v>14</v>
      </c>
      <c r="M16" s="28">
        <f>M17+D5/10000</f>
        <v>1.250649999999998</v>
      </c>
      <c r="N16" s="21">
        <f>N17+D4</f>
        <v>0.19000000000000003</v>
      </c>
      <c r="O16" s="22">
        <f t="shared" si="1"/>
        <v>23762.349999999966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1.249599999999998</v>
      </c>
      <c r="D17" s="11">
        <f>D18*D3</f>
        <v>0.2218611106740436</v>
      </c>
      <c r="E17" s="9">
        <f t="shared" si="0"/>
        <v>27723.764389828444</v>
      </c>
      <c r="F17" s="2"/>
      <c r="I17" s="46"/>
      <c r="K17" s="10">
        <v>18</v>
      </c>
      <c r="L17" t="s">
        <v>14</v>
      </c>
      <c r="M17" s="27">
        <f>M18+D5/10000</f>
        <v>1.2496499999999982</v>
      </c>
      <c r="N17" s="11">
        <f>N18+D4</f>
        <v>0.18000000000000002</v>
      </c>
      <c r="O17" s="9">
        <f t="shared" si="1"/>
        <v>22493.699999999972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1.2485999999999982</v>
      </c>
      <c r="D18" s="11">
        <f>D19*D3</f>
        <v>0.18488425889503635</v>
      </c>
      <c r="E18" s="9">
        <f t="shared" si="0"/>
        <v>23084.648565634205</v>
      </c>
      <c r="F18" s="2"/>
      <c r="G18" s="101"/>
      <c r="H18" s="101"/>
      <c r="I18" s="53"/>
      <c r="J18" s="40"/>
      <c r="K18" s="10">
        <v>17</v>
      </c>
      <c r="L18" t="s">
        <v>14</v>
      </c>
      <c r="M18" s="27">
        <f>M19+D5/10000</f>
        <v>1.2486499999999983</v>
      </c>
      <c r="N18" s="11">
        <f>N19+D4</f>
        <v>0.17</v>
      </c>
      <c r="O18" s="9">
        <f t="shared" si="1"/>
        <v>21227.04999999997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1.2475999999999983</v>
      </c>
      <c r="D19" s="11">
        <f>D20*D3</f>
        <v>0.15407021574586363</v>
      </c>
      <c r="E19" s="9">
        <f t="shared" si="0"/>
        <v>19221.80011645392</v>
      </c>
      <c r="F19" s="2"/>
      <c r="I19" s="46"/>
      <c r="K19" s="10">
        <v>16</v>
      </c>
      <c r="L19" t="s">
        <v>14</v>
      </c>
      <c r="M19" s="27">
        <f>M20+D5/10000</f>
        <v>1.2476499999999984</v>
      </c>
      <c r="N19" s="11">
        <f>N20+D4</f>
        <v>0.16</v>
      </c>
      <c r="O19" s="9">
        <f t="shared" si="1"/>
        <v>19962.399999999972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1.2465999999999984</v>
      </c>
      <c r="D20" s="11">
        <f>D21*D3</f>
        <v>0.12839184645488635</v>
      </c>
      <c r="E20" s="9">
        <f t="shared" si="0"/>
        <v>16005.327579066114</v>
      </c>
      <c r="F20" s="2"/>
      <c r="I20" s="46"/>
      <c r="K20" s="10">
        <v>15</v>
      </c>
      <c r="L20" t="s">
        <v>14</v>
      </c>
      <c r="M20" s="27">
        <f>M21+D5/10000</f>
        <v>1.2466499999999985</v>
      </c>
      <c r="N20" s="11">
        <f>N21+D4</f>
        <v>0.15</v>
      </c>
      <c r="O20" s="9">
        <f t="shared" si="1"/>
        <v>18699.749999999978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1.2455999999999985</v>
      </c>
      <c r="D21" s="11">
        <f>D22*D3</f>
        <v>0.10699320537907198</v>
      </c>
      <c r="E21" s="9">
        <f t="shared" si="0"/>
        <v>13327.073662017188</v>
      </c>
      <c r="F21" s="2"/>
      <c r="I21" s="46"/>
      <c r="K21" s="10">
        <v>14</v>
      </c>
      <c r="L21" t="s">
        <v>14</v>
      </c>
      <c r="M21" s="27">
        <f>M22+D5/10000</f>
        <v>1.2456499999999986</v>
      </c>
      <c r="N21" s="11">
        <f>N22+D4</f>
        <v>0.13999999999999999</v>
      </c>
      <c r="O21" s="9">
        <f t="shared" si="1"/>
        <v>17439.099999999977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1.2445999999999986</v>
      </c>
      <c r="D22" s="11">
        <f>D23*D3</f>
        <v>8.916100448255998E-2</v>
      </c>
      <c r="E22" s="9">
        <f t="shared" si="0"/>
        <v>11096.978617899404</v>
      </c>
      <c r="F22" s="2"/>
      <c r="I22" s="46"/>
      <c r="K22" s="10">
        <v>13</v>
      </c>
      <c r="L22" t="s">
        <v>14</v>
      </c>
      <c r="M22" s="27">
        <f>M23+D5/10000</f>
        <v>1.2446499999999987</v>
      </c>
      <c r="N22" s="11">
        <f>N23+D4</f>
        <v>0.12999999999999998</v>
      </c>
      <c r="O22" s="9">
        <f t="shared" si="1"/>
        <v>16180.449999999981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1.2435999999999987</v>
      </c>
      <c r="D23" s="11">
        <f>D24*D3</f>
        <v>7.4300837068799988E-2</v>
      </c>
      <c r="E23" s="9">
        <f t="shared" si="0"/>
        <v>9240.0520978759578</v>
      </c>
      <c r="F23" s="2"/>
      <c r="I23" s="46"/>
      <c r="K23" s="10">
        <v>12</v>
      </c>
      <c r="L23" t="s">
        <v>14</v>
      </c>
      <c r="M23" s="27">
        <f>M24+D5/10000</f>
        <v>1.2436499999999988</v>
      </c>
      <c r="N23" s="11">
        <f>N24+D4</f>
        <v>0.11999999999999998</v>
      </c>
      <c r="O23" s="9">
        <f t="shared" si="1"/>
        <v>14923.799999999983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1.2425999999999988</v>
      </c>
      <c r="D24" s="11">
        <f>D25*D3</f>
        <v>6.1917364223999988E-2</v>
      </c>
      <c r="E24" s="9">
        <f t="shared" si="0"/>
        <v>7693.8516784742305</v>
      </c>
      <c r="F24" s="2"/>
      <c r="I24" s="46"/>
      <c r="K24" s="10">
        <v>11</v>
      </c>
      <c r="L24" t="s">
        <v>14</v>
      </c>
      <c r="M24" s="27">
        <f>M25+D5/10000</f>
        <v>1.2426499999999989</v>
      </c>
      <c r="N24" s="11">
        <f>N25+D4</f>
        <v>0.10999999999999999</v>
      </c>
      <c r="O24" s="9">
        <f t="shared" si="1"/>
        <v>13669.149999999985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1.2415999999999989</v>
      </c>
      <c r="D25" s="11">
        <f>D26*D3</f>
        <v>5.1597803519999992E-2</v>
      </c>
      <c r="E25" s="9">
        <f t="shared" si="0"/>
        <v>6406.3832850431927</v>
      </c>
      <c r="F25" s="2"/>
      <c r="I25" s="46"/>
      <c r="K25" s="10">
        <v>10</v>
      </c>
      <c r="L25" t="s">
        <v>14</v>
      </c>
      <c r="M25" s="27">
        <f>M26+D5/10000</f>
        <v>1.241649999999999</v>
      </c>
      <c r="N25" s="11">
        <f>N26+D4</f>
        <v>9.9999999999999992E-2</v>
      </c>
      <c r="O25" s="9">
        <f t="shared" si="1"/>
        <v>12416.499999999991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1.240599999999999</v>
      </c>
      <c r="D26" s="11">
        <f>D27*D3</f>
        <v>4.2998169599999997E-2</v>
      </c>
      <c r="E26" s="3">
        <f t="shared" si="0"/>
        <v>5334.352920575996</v>
      </c>
      <c r="F26" s="2"/>
      <c r="I26" s="46"/>
      <c r="K26" s="10">
        <v>9</v>
      </c>
      <c r="L26" t="s">
        <v>14</v>
      </c>
      <c r="M26" s="27">
        <f>M27+D5/10000</f>
        <v>1.2406499999999991</v>
      </c>
      <c r="N26" s="11">
        <f>N27+D4</f>
        <v>0.09</v>
      </c>
      <c r="O26" s="3">
        <f t="shared" si="1"/>
        <v>11165.849999999993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1.2395999999999991</v>
      </c>
      <c r="D27" s="11">
        <f>D28*D3</f>
        <v>3.5831808E-2</v>
      </c>
      <c r="E27" s="3">
        <f t="shared" si="0"/>
        <v>4441.7109196799975</v>
      </c>
      <c r="F27" s="2"/>
      <c r="I27" s="46"/>
      <c r="K27" s="10">
        <v>8</v>
      </c>
      <c r="L27" t="s">
        <v>14</v>
      </c>
      <c r="M27" s="27">
        <f>M28+D5/10000</f>
        <v>1.2396499999999993</v>
      </c>
      <c r="N27" s="11">
        <f>N28+D4</f>
        <v>0.08</v>
      </c>
      <c r="O27" s="3">
        <f t="shared" si="1"/>
        <v>9917.1999999999935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1.2385999999999993</v>
      </c>
      <c r="D28" s="11">
        <f>D29*D3</f>
        <v>2.9859839999999999E-2</v>
      </c>
      <c r="E28" s="3">
        <f t="shared" si="0"/>
        <v>3698.4397823999975</v>
      </c>
      <c r="F28" s="2"/>
      <c r="I28" s="46"/>
      <c r="K28" s="10">
        <v>7</v>
      </c>
      <c r="L28" t="s">
        <v>14</v>
      </c>
      <c r="M28" s="27">
        <f>M29+D5/10000</f>
        <v>1.2386499999999994</v>
      </c>
      <c r="N28" s="11">
        <f>N29+D4</f>
        <v>7.0000000000000007E-2</v>
      </c>
      <c r="O28" s="3">
        <f t="shared" si="1"/>
        <v>8670.5499999999975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1.2375999999999994</v>
      </c>
      <c r="D29" s="11">
        <f>D30*D3</f>
        <v>2.4883200000000001E-2</v>
      </c>
      <c r="E29" s="3">
        <f t="shared" si="0"/>
        <v>3079.5448319999987</v>
      </c>
      <c r="F29" s="2"/>
      <c r="I29" s="46"/>
      <c r="K29" s="10">
        <v>6</v>
      </c>
      <c r="L29" t="s">
        <v>14</v>
      </c>
      <c r="M29" s="27">
        <f>M30+D5/10000</f>
        <v>1.2376499999999995</v>
      </c>
      <c r="N29" s="11">
        <f>N30+D4</f>
        <v>6.0000000000000005E-2</v>
      </c>
      <c r="O29" s="3">
        <f t="shared" si="1"/>
        <v>7425.8999999999978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1.2365999999999995</v>
      </c>
      <c r="D30" s="11">
        <f>D31*D3</f>
        <v>2.0736000000000001E-2</v>
      </c>
      <c r="E30" s="3">
        <f t="shared" si="0"/>
        <v>2564.2137599999987</v>
      </c>
      <c r="F30" s="2"/>
      <c r="I30" s="46"/>
      <c r="K30" s="10">
        <v>5</v>
      </c>
      <c r="L30" t="s">
        <v>14</v>
      </c>
      <c r="M30" s="27">
        <f>M31+D5/10000</f>
        <v>1.2366499999999996</v>
      </c>
      <c r="N30" s="11">
        <f>N31+D4</f>
        <v>0.05</v>
      </c>
      <c r="O30" s="3">
        <f t="shared" si="1"/>
        <v>6183.2499999999982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1.2355999999999996</v>
      </c>
      <c r="D31" s="11">
        <f>D32*D3</f>
        <v>1.728E-2</v>
      </c>
      <c r="E31" s="3">
        <f t="shared" si="0"/>
        <v>2135.1167999999993</v>
      </c>
      <c r="F31" s="2"/>
      <c r="I31" s="46"/>
      <c r="K31" s="10">
        <v>4</v>
      </c>
      <c r="L31" t="s">
        <v>14</v>
      </c>
      <c r="M31" s="27">
        <f>M32+D5/10000</f>
        <v>1.2356499999999997</v>
      </c>
      <c r="N31" s="11">
        <f>N32+D4</f>
        <v>0.04</v>
      </c>
      <c r="O31" s="3">
        <f t="shared" si="1"/>
        <v>4942.5999999999985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1.2345999999999997</v>
      </c>
      <c r="D32" s="11">
        <f>D33*D3</f>
        <v>1.44E-2</v>
      </c>
      <c r="E32" s="3">
        <f t="shared" si="0"/>
        <v>1777.8239999999996</v>
      </c>
      <c r="F32" s="2"/>
      <c r="I32" s="46"/>
      <c r="K32" s="10">
        <v>3</v>
      </c>
      <c r="L32" t="s">
        <v>14</v>
      </c>
      <c r="M32" s="27">
        <f>M33+D5/10000</f>
        <v>1.2346499999999998</v>
      </c>
      <c r="N32" s="11">
        <f>N33+D4</f>
        <v>0.03</v>
      </c>
      <c r="O32" s="3">
        <f t="shared" si="1"/>
        <v>3703.9499999999994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1.2335999999999998</v>
      </c>
      <c r="D33" s="11">
        <f>D34*D3</f>
        <v>1.2E-2</v>
      </c>
      <c r="E33" s="3">
        <f t="shared" si="0"/>
        <v>1480.3199999999997</v>
      </c>
      <c r="F33" s="2"/>
      <c r="I33" s="46"/>
      <c r="K33" s="10">
        <v>2</v>
      </c>
      <c r="L33" t="s">
        <v>14</v>
      </c>
      <c r="M33" s="27">
        <f>M34+D5/10000</f>
        <v>1.2336499999999999</v>
      </c>
      <c r="N33" s="11">
        <f>N34+D4</f>
        <v>0.02</v>
      </c>
      <c r="O33" s="3">
        <f t="shared" si="1"/>
        <v>2467.2999999999997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1.2325999999999999</v>
      </c>
      <c r="D34" s="24">
        <f>D2</f>
        <v>0.01</v>
      </c>
      <c r="E34" s="25">
        <f t="shared" si="0"/>
        <v>1232.5999999999999</v>
      </c>
      <c r="F34" s="6"/>
      <c r="I34" s="46"/>
      <c r="K34" s="42">
        <v>1</v>
      </c>
      <c r="L34" s="5" t="s">
        <v>14</v>
      </c>
      <c r="M34" s="29">
        <f>C34+0.00005</f>
        <v>1.23265</v>
      </c>
      <c r="N34" s="24">
        <f>D2</f>
        <v>0.01</v>
      </c>
      <c r="O34" s="25">
        <f t="shared" si="1"/>
        <v>1232.6500000000001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590856.52375858231</v>
      </c>
      <c r="F35" s="27">
        <f>E35/100000/D35</f>
        <v>1.251864841122754</v>
      </c>
      <c r="I35" s="46"/>
      <c r="K35" t="s">
        <v>15</v>
      </c>
      <c r="M35" s="27"/>
      <c r="N35" s="12">
        <f>SUM(N10:N34)</f>
        <v>3.2499999999999996</v>
      </c>
      <c r="O35" s="4">
        <f>SUM(O10:O34)</f>
        <v>405811.24999999948</v>
      </c>
      <c r="P35" s="27">
        <f>O35/100000/N35</f>
        <v>1.2486499999999985</v>
      </c>
      <c r="Q35" s="27"/>
    </row>
    <row r="36" spans="1:19" x14ac:dyDescent="0.25">
      <c r="A36" t="s">
        <v>26</v>
      </c>
      <c r="C36" s="27">
        <f>F35-0.0005</f>
        <v>1.251364841122754</v>
      </c>
      <c r="D36" s="11">
        <f>-D35</f>
        <v>-4.7198108322034482</v>
      </c>
      <c r="E36" s="3">
        <f>D36*C36*100000</f>
        <v>-590620.53321697214</v>
      </c>
      <c r="I36" s="46"/>
      <c r="K36" t="s">
        <v>27</v>
      </c>
      <c r="M36" s="27">
        <f>C36</f>
        <v>1.251364841122754</v>
      </c>
      <c r="N36" s="11">
        <f>-N35</f>
        <v>-3.2499999999999996</v>
      </c>
      <c r="O36" s="3">
        <f>M36*N36*100000</f>
        <v>-406693.57336489507</v>
      </c>
    </row>
    <row r="37" spans="1:19" s="51" customFormat="1" ht="19.5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882.32336489559384</v>
      </c>
      <c r="P37" s="48"/>
      <c r="Q37" s="52"/>
    </row>
    <row r="38" spans="1:19" ht="30.75" customHeight="1" thickTop="1" x14ac:dyDescent="0.25">
      <c r="I38" s="46"/>
    </row>
    <row r="39" spans="1:19" x14ac:dyDescent="0.25">
      <c r="A39" s="45" t="s">
        <v>50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86</v>
      </c>
      <c r="I40" s="46"/>
      <c r="K40" s="26" t="s">
        <v>86</v>
      </c>
    </row>
    <row r="41" spans="1:19" x14ac:dyDescent="0.25">
      <c r="A41" s="39" t="s">
        <v>31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31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1.2525999999999977</v>
      </c>
      <c r="D42" s="11">
        <f>D43*D3</f>
        <v>0.3833759992447473</v>
      </c>
      <c r="E42" s="9">
        <f t="shared" ref="E42:E62" si="2">100000*D42*C42</f>
        <v>48021.677665396957</v>
      </c>
      <c r="F42" s="8"/>
      <c r="I42" s="46"/>
      <c r="K42" s="10">
        <v>21</v>
      </c>
      <c r="L42" t="s">
        <v>14</v>
      </c>
      <c r="M42" s="27">
        <f>M43+D5/10000</f>
        <v>1.2526499999999978</v>
      </c>
      <c r="N42" s="11">
        <f>N43+D4</f>
        <v>0.21000000000000005</v>
      </c>
      <c r="O42" s="9">
        <f t="shared" ref="O42:O62" si="3">100000*N42*M42</f>
        <v>26305.649999999958</v>
      </c>
      <c r="P42" s="8"/>
      <c r="Q42" s="8"/>
      <c r="R42" s="4">
        <f>N63*(M42-P63)*100000</f>
        <v>1539.9999999997272</v>
      </c>
    </row>
    <row r="43" spans="1:19" x14ac:dyDescent="0.25">
      <c r="A43" s="10">
        <v>20</v>
      </c>
      <c r="B43" t="s">
        <v>12</v>
      </c>
      <c r="C43" s="30">
        <f>C44+D5/10000</f>
        <v>1.2515999999999978</v>
      </c>
      <c r="D43" s="31">
        <f>D44*D3</f>
        <v>0.31947999937062277</v>
      </c>
      <c r="E43" s="32">
        <f t="shared" si="2"/>
        <v>39986.116721227074</v>
      </c>
      <c r="F43" s="8"/>
      <c r="I43" s="46"/>
      <c r="K43" s="10">
        <v>20</v>
      </c>
      <c r="L43" t="s">
        <v>14</v>
      </c>
      <c r="M43" s="30">
        <f>M44+D5/10000</f>
        <v>1.2516499999999979</v>
      </c>
      <c r="N43" s="31">
        <f>N44+D4</f>
        <v>0.20000000000000004</v>
      </c>
      <c r="O43" s="32">
        <f t="shared" si="3"/>
        <v>25032.999999999964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1.2505999999999979</v>
      </c>
      <c r="D44" s="31">
        <f>D45*D3</f>
        <v>0.26623333280885231</v>
      </c>
      <c r="E44" s="32">
        <f t="shared" si="2"/>
        <v>33295.140601075014</v>
      </c>
      <c r="F44" s="8"/>
      <c r="I44" s="46"/>
      <c r="K44" s="10">
        <v>19</v>
      </c>
      <c r="L44" t="s">
        <v>14</v>
      </c>
      <c r="M44" s="30">
        <f>M45+D5/10000</f>
        <v>1.250649999999998</v>
      </c>
      <c r="N44" s="31">
        <f>N45+D4</f>
        <v>0.19000000000000003</v>
      </c>
      <c r="O44" s="32">
        <f t="shared" si="3"/>
        <v>23762.349999999966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1.249599999999998</v>
      </c>
      <c r="D45" s="11">
        <f>D46*D3</f>
        <v>0.2218611106740436</v>
      </c>
      <c r="E45" s="9">
        <f t="shared" si="2"/>
        <v>27723.764389828444</v>
      </c>
      <c r="F45" s="2"/>
      <c r="I45" s="46"/>
      <c r="K45" s="10">
        <v>18</v>
      </c>
      <c r="L45" t="s">
        <v>14</v>
      </c>
      <c r="M45" s="27">
        <f>M46+D5/10000</f>
        <v>1.2496499999999982</v>
      </c>
      <c r="N45" s="11">
        <f>N46+D4</f>
        <v>0.18000000000000002</v>
      </c>
      <c r="O45" s="9">
        <f t="shared" si="3"/>
        <v>22493.699999999972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1.2485999999999982</v>
      </c>
      <c r="D46" s="11">
        <f>D47*D3</f>
        <v>0.18488425889503635</v>
      </c>
      <c r="E46" s="9">
        <f t="shared" si="2"/>
        <v>23084.648565634205</v>
      </c>
      <c r="F46" s="2"/>
      <c r="I46" s="46"/>
      <c r="K46" s="10">
        <v>17</v>
      </c>
      <c r="L46" t="s">
        <v>14</v>
      </c>
      <c r="M46" s="27">
        <f>M47+D5/10000</f>
        <v>1.2486499999999983</v>
      </c>
      <c r="N46" s="11">
        <f>N47+D4</f>
        <v>0.17</v>
      </c>
      <c r="O46" s="9">
        <f t="shared" si="3"/>
        <v>21227.04999999997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1.2475999999999983</v>
      </c>
      <c r="D47" s="21">
        <f>D48*D3</f>
        <v>0.15407021574586363</v>
      </c>
      <c r="E47" s="22">
        <f t="shared" si="2"/>
        <v>19221.80011645392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1.2476499999999984</v>
      </c>
      <c r="N47" s="21">
        <f>N48+D4</f>
        <v>0.16</v>
      </c>
      <c r="O47" s="22">
        <f t="shared" si="3"/>
        <v>19962.399999999972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1.2465999999999984</v>
      </c>
      <c r="D48" s="21">
        <f>D49*D3</f>
        <v>0.12839184645488635</v>
      </c>
      <c r="E48" s="22">
        <f t="shared" si="2"/>
        <v>16005.327579066114</v>
      </c>
      <c r="F48" s="99"/>
      <c r="G48" s="100"/>
      <c r="I48" s="46"/>
      <c r="K48" s="10">
        <v>15</v>
      </c>
      <c r="L48" t="s">
        <v>14</v>
      </c>
      <c r="M48" s="28">
        <f>M49+D5/10000</f>
        <v>1.2466499999999985</v>
      </c>
      <c r="N48" s="21">
        <f>N49+D4</f>
        <v>0.15</v>
      </c>
      <c r="O48" s="22">
        <f t="shared" si="3"/>
        <v>18699.749999999978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1.2455999999999985</v>
      </c>
      <c r="D49" s="11">
        <f>D50*D3</f>
        <v>0.10699320537907198</v>
      </c>
      <c r="E49" s="9">
        <f t="shared" si="2"/>
        <v>13327.073662017188</v>
      </c>
      <c r="F49" s="2"/>
      <c r="I49" s="46"/>
      <c r="K49" s="10">
        <v>14</v>
      </c>
      <c r="L49" t="s">
        <v>14</v>
      </c>
      <c r="M49" s="27">
        <f>M50+D5/10000</f>
        <v>1.2456499999999986</v>
      </c>
      <c r="N49" s="11">
        <f>N50+D4</f>
        <v>0.13999999999999999</v>
      </c>
      <c r="O49" s="9">
        <f t="shared" si="3"/>
        <v>17439.099999999977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1.2445999999999986</v>
      </c>
      <c r="D50" s="11">
        <f>D51*D3</f>
        <v>8.916100448255998E-2</v>
      </c>
      <c r="E50" s="9">
        <f t="shared" si="2"/>
        <v>11096.978617899404</v>
      </c>
      <c r="F50" s="2"/>
      <c r="I50" s="46"/>
      <c r="K50" s="10">
        <v>13</v>
      </c>
      <c r="L50" t="s">
        <v>14</v>
      </c>
      <c r="M50" s="27">
        <f>M51+D5/10000</f>
        <v>1.2446499999999987</v>
      </c>
      <c r="N50" s="11">
        <f>N51+D4</f>
        <v>0.12999999999999998</v>
      </c>
      <c r="O50" s="9">
        <f t="shared" si="3"/>
        <v>16180.449999999981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1.2435999999999987</v>
      </c>
      <c r="D51" s="11">
        <f>D52*D3</f>
        <v>7.4300837068799988E-2</v>
      </c>
      <c r="E51" s="9">
        <f t="shared" si="2"/>
        <v>9240.0520978759578</v>
      </c>
      <c r="F51" s="2"/>
      <c r="I51" s="46"/>
      <c r="K51" s="10">
        <v>12</v>
      </c>
      <c r="L51" t="s">
        <v>14</v>
      </c>
      <c r="M51" s="27">
        <f>M52+D5/10000</f>
        <v>1.2436499999999988</v>
      </c>
      <c r="N51" s="11">
        <f>N52+D4</f>
        <v>0.11999999999999998</v>
      </c>
      <c r="O51" s="9">
        <f t="shared" si="3"/>
        <v>14923.799999999983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1.2425999999999988</v>
      </c>
      <c r="D52" s="11">
        <f>D53*D3</f>
        <v>6.1917364223999988E-2</v>
      </c>
      <c r="E52" s="9">
        <f t="shared" si="2"/>
        <v>7693.8516784742305</v>
      </c>
      <c r="F52" s="2"/>
      <c r="I52" s="46"/>
      <c r="K52" s="10">
        <v>11</v>
      </c>
      <c r="L52" t="s">
        <v>14</v>
      </c>
      <c r="M52" s="27">
        <f>M53+D5/10000</f>
        <v>1.2426499999999989</v>
      </c>
      <c r="N52" s="11">
        <f>N53+D4</f>
        <v>0.10999999999999999</v>
      </c>
      <c r="O52" s="9">
        <f t="shared" si="3"/>
        <v>13669.149999999985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1.2415999999999989</v>
      </c>
      <c r="D53" s="11">
        <f>D54*D3</f>
        <v>5.1597803519999992E-2</v>
      </c>
      <c r="E53" s="9">
        <f t="shared" si="2"/>
        <v>6406.3832850431927</v>
      </c>
      <c r="F53" s="2"/>
      <c r="I53" s="46"/>
      <c r="K53" s="10">
        <v>10</v>
      </c>
      <c r="L53" t="s">
        <v>14</v>
      </c>
      <c r="M53" s="27">
        <f>M54+D5/10000</f>
        <v>1.241649999999999</v>
      </c>
      <c r="N53" s="11">
        <f>N54+D4</f>
        <v>9.9999999999999992E-2</v>
      </c>
      <c r="O53" s="9">
        <f t="shared" si="3"/>
        <v>12416.499999999991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1.240599999999999</v>
      </c>
      <c r="D54" s="11">
        <f>D55*D3</f>
        <v>4.2998169599999997E-2</v>
      </c>
      <c r="E54" s="3">
        <f t="shared" si="2"/>
        <v>5334.352920575996</v>
      </c>
      <c r="F54" s="2"/>
      <c r="I54" s="46"/>
      <c r="K54" s="10">
        <v>9</v>
      </c>
      <c r="L54" t="s">
        <v>14</v>
      </c>
      <c r="M54" s="27">
        <f>M55+D5/10000</f>
        <v>1.2406499999999991</v>
      </c>
      <c r="N54" s="11">
        <f>N55+D4</f>
        <v>0.09</v>
      </c>
      <c r="O54" s="3">
        <f t="shared" si="3"/>
        <v>11165.849999999993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1.2395999999999991</v>
      </c>
      <c r="D55" s="11">
        <f>D56*D3</f>
        <v>3.5831808E-2</v>
      </c>
      <c r="E55" s="3">
        <f t="shared" si="2"/>
        <v>4441.7109196799975</v>
      </c>
      <c r="F55" s="2"/>
      <c r="I55" s="46"/>
      <c r="K55" s="10">
        <v>8</v>
      </c>
      <c r="L55" t="s">
        <v>14</v>
      </c>
      <c r="M55" s="27">
        <f>M56+D5/10000</f>
        <v>1.2396499999999993</v>
      </c>
      <c r="N55" s="11">
        <f>N56+D4</f>
        <v>0.08</v>
      </c>
      <c r="O55" s="3">
        <f t="shared" si="3"/>
        <v>9917.1999999999935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1.2385999999999993</v>
      </c>
      <c r="D56" s="11">
        <f>D57*D3</f>
        <v>2.9859839999999999E-2</v>
      </c>
      <c r="E56" s="3">
        <f t="shared" si="2"/>
        <v>3698.4397823999975</v>
      </c>
      <c r="F56" s="2"/>
      <c r="I56" s="46"/>
      <c r="K56" s="10">
        <v>7</v>
      </c>
      <c r="L56" t="s">
        <v>14</v>
      </c>
      <c r="M56" s="27">
        <f>M57+D5/10000</f>
        <v>1.2386499999999994</v>
      </c>
      <c r="N56" s="11">
        <f>N57+D4</f>
        <v>7.0000000000000007E-2</v>
      </c>
      <c r="O56" s="3">
        <f t="shared" si="3"/>
        <v>8670.5499999999975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1.2375999999999994</v>
      </c>
      <c r="D57" s="11">
        <f>D58*D3</f>
        <v>2.4883200000000001E-2</v>
      </c>
      <c r="E57" s="3">
        <f t="shared" si="2"/>
        <v>3079.5448319999987</v>
      </c>
      <c r="F57" s="2"/>
      <c r="I57" s="46"/>
      <c r="K57" s="10">
        <v>6</v>
      </c>
      <c r="L57" t="s">
        <v>14</v>
      </c>
      <c r="M57" s="27">
        <f>M58+D5/10000</f>
        <v>1.2376499999999995</v>
      </c>
      <c r="N57" s="11">
        <f>N58+D4</f>
        <v>6.0000000000000005E-2</v>
      </c>
      <c r="O57" s="3">
        <f t="shared" si="3"/>
        <v>7425.8999999999978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1.2365999999999995</v>
      </c>
      <c r="D58" s="11">
        <f>D59*D3</f>
        <v>2.0736000000000001E-2</v>
      </c>
      <c r="E58" s="3">
        <f t="shared" si="2"/>
        <v>2564.2137599999987</v>
      </c>
      <c r="F58" s="2"/>
      <c r="I58" s="46"/>
      <c r="K58" s="10">
        <v>5</v>
      </c>
      <c r="L58" t="s">
        <v>14</v>
      </c>
      <c r="M58" s="27">
        <f>M59+D5/10000</f>
        <v>1.2366499999999996</v>
      </c>
      <c r="N58" s="11">
        <f>N59+D4</f>
        <v>0.05</v>
      </c>
      <c r="O58" s="3">
        <f t="shared" si="3"/>
        <v>6183.2499999999982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1.2355999999999996</v>
      </c>
      <c r="D59" s="11">
        <f>D60*D3</f>
        <v>1.728E-2</v>
      </c>
      <c r="E59" s="3">
        <f t="shared" si="2"/>
        <v>2135.1167999999993</v>
      </c>
      <c r="F59" s="2"/>
      <c r="I59" s="46"/>
      <c r="K59" s="10">
        <v>4</v>
      </c>
      <c r="L59" t="s">
        <v>14</v>
      </c>
      <c r="M59" s="27">
        <f>M60+D5/10000</f>
        <v>1.2356499999999997</v>
      </c>
      <c r="N59" s="11">
        <f>N60+D4</f>
        <v>0.04</v>
      </c>
      <c r="O59" s="3">
        <f t="shared" si="3"/>
        <v>4942.5999999999985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1.2345999999999997</v>
      </c>
      <c r="D60" s="11">
        <f>D61*D3</f>
        <v>1.44E-2</v>
      </c>
      <c r="E60" s="3">
        <f t="shared" si="2"/>
        <v>1777.8239999999996</v>
      </c>
      <c r="F60" s="2"/>
      <c r="I60" s="46"/>
      <c r="K60" s="10">
        <v>3</v>
      </c>
      <c r="L60" t="s">
        <v>14</v>
      </c>
      <c r="M60" s="27">
        <f>M61+D5/10000</f>
        <v>1.2346499999999998</v>
      </c>
      <c r="N60" s="11">
        <f>N61+D4</f>
        <v>0.03</v>
      </c>
      <c r="O60" s="3">
        <f t="shared" si="3"/>
        <v>3703.9499999999994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1.2335999999999998</v>
      </c>
      <c r="D61" s="11">
        <f>D62*D3</f>
        <v>1.2E-2</v>
      </c>
      <c r="E61" s="3">
        <f t="shared" si="2"/>
        <v>1480.3199999999997</v>
      </c>
      <c r="F61" s="2"/>
      <c r="I61" s="46"/>
      <c r="K61" s="10">
        <v>2</v>
      </c>
      <c r="L61" t="s">
        <v>14</v>
      </c>
      <c r="M61" s="27">
        <f>M62+D5/10000</f>
        <v>1.2336499999999999</v>
      </c>
      <c r="N61" s="11">
        <f>N62+D4</f>
        <v>0.02</v>
      </c>
      <c r="O61" s="3">
        <f t="shared" si="3"/>
        <v>2467.2999999999997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1.2325999999999999</v>
      </c>
      <c r="D62" s="24">
        <f>D2</f>
        <v>0.01</v>
      </c>
      <c r="E62" s="25">
        <f t="shared" si="2"/>
        <v>1232.5999999999999</v>
      </c>
      <c r="F62" s="6"/>
      <c r="I62" s="46"/>
      <c r="K62" s="42">
        <v>1</v>
      </c>
      <c r="L62" s="5" t="s">
        <v>14</v>
      </c>
      <c r="M62" s="29">
        <f>M34</f>
        <v>1.23265</v>
      </c>
      <c r="N62" s="24">
        <f>D2</f>
        <v>0.01</v>
      </c>
      <c r="O62" s="25">
        <f t="shared" si="3"/>
        <v>1232.6500000000001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280846.93799464771</v>
      </c>
      <c r="F63" s="27">
        <f>E63/100000/D63</f>
        <v>1.2480666135773488</v>
      </c>
      <c r="I63" s="46"/>
      <c r="K63" t="s">
        <v>15</v>
      </c>
      <c r="M63" s="27"/>
      <c r="N63" s="12">
        <f>SUM(N42:N62)</f>
        <v>2.3099999999999992</v>
      </c>
      <c r="O63" s="4">
        <f>SUM(O42:O62)</f>
        <v>287822.14999999967</v>
      </c>
      <c r="P63" s="27">
        <f>O63/100000/N63</f>
        <v>1.2459833333333323</v>
      </c>
      <c r="Q63" s="27"/>
    </row>
    <row r="64" spans="1:17" x14ac:dyDescent="0.25">
      <c r="A64" t="s">
        <v>26</v>
      </c>
      <c r="C64" s="27">
        <f>F63-0.0005</f>
        <v>1.2475666135773489</v>
      </c>
      <c r="D64" s="11">
        <f>-D63</f>
        <v>-2.2502559954684842</v>
      </c>
      <c r="E64" s="3">
        <f>D64*C64*100000</f>
        <v>-280734.42519487429</v>
      </c>
      <c r="I64" s="46"/>
      <c r="K64" t="s">
        <v>27</v>
      </c>
      <c r="M64" s="27">
        <f>C64</f>
        <v>1.2475666135773489</v>
      </c>
      <c r="N64" s="11">
        <f>-N63</f>
        <v>-2.3099999999999992</v>
      </c>
      <c r="O64" s="3">
        <f>M64*N64*100000</f>
        <v>-288187.88773636753</v>
      </c>
    </row>
    <row r="65" spans="1:19" s="51" customFormat="1" ht="19.5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365.73773636785336</v>
      </c>
      <c r="P65" s="48"/>
      <c r="Q65" s="52"/>
    </row>
    <row r="66" spans="1:19" ht="31.5" customHeight="1" thickTop="1" x14ac:dyDescent="0.25">
      <c r="I66" s="46"/>
    </row>
    <row r="67" spans="1:19" x14ac:dyDescent="0.25">
      <c r="A67" s="45" t="s">
        <v>49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87</v>
      </c>
      <c r="I68" s="46"/>
      <c r="K68" s="26" t="s">
        <v>87</v>
      </c>
    </row>
    <row r="69" spans="1:19" x14ac:dyDescent="0.25">
      <c r="A69" s="39" t="s">
        <v>31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31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1.2485999999999982</v>
      </c>
      <c r="D70" s="11">
        <f>D71*D3</f>
        <v>0.18488425889503635</v>
      </c>
      <c r="E70" s="9">
        <f t="shared" ref="E70:E86" si="4">100000*D70*C70</f>
        <v>23084.648565634205</v>
      </c>
      <c r="F70" s="2"/>
      <c r="I70" s="46"/>
      <c r="K70" s="10">
        <v>17</v>
      </c>
      <c r="L70" t="s">
        <v>14</v>
      </c>
      <c r="M70" s="27">
        <f>M71+D5/10000</f>
        <v>1.2486499999999983</v>
      </c>
      <c r="N70" s="11">
        <f>N71+D4</f>
        <v>0.17</v>
      </c>
      <c r="O70" s="9">
        <f t="shared" ref="O70:O86" si="5">100000*N70*M70</f>
        <v>21227.04999999997</v>
      </c>
      <c r="P70" s="2"/>
      <c r="Q70" s="2"/>
      <c r="R70" s="4">
        <f>N87*(M70-P87)*100000</f>
        <v>815.9999999999784</v>
      </c>
    </row>
    <row r="71" spans="1:19" x14ac:dyDescent="0.25">
      <c r="A71" s="10">
        <v>16</v>
      </c>
      <c r="B71" t="s">
        <v>12</v>
      </c>
      <c r="C71" s="27">
        <f>C72+D5/10000</f>
        <v>1.2475999999999983</v>
      </c>
      <c r="D71" s="11">
        <f>D72*D3</f>
        <v>0.15407021574586363</v>
      </c>
      <c r="E71" s="9">
        <f t="shared" si="4"/>
        <v>19221.80011645392</v>
      </c>
      <c r="F71" s="2"/>
      <c r="I71" s="46"/>
      <c r="K71" s="10">
        <v>16</v>
      </c>
      <c r="L71" t="s">
        <v>14</v>
      </c>
      <c r="M71" s="27">
        <f>M72+D5/10000</f>
        <v>1.2476499999999984</v>
      </c>
      <c r="N71" s="11">
        <f>N72+D4</f>
        <v>0.16</v>
      </c>
      <c r="O71" s="9">
        <f t="shared" si="5"/>
        <v>19962.399999999972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1.2465999999999984</v>
      </c>
      <c r="D72" s="11">
        <f>D73*D3</f>
        <v>0.12839184645488635</v>
      </c>
      <c r="E72" s="9">
        <f t="shared" si="4"/>
        <v>16005.327579066114</v>
      </c>
      <c r="F72" s="2"/>
      <c r="I72" s="46"/>
      <c r="K72" s="10">
        <v>15</v>
      </c>
      <c r="L72" t="s">
        <v>14</v>
      </c>
      <c r="M72" s="27">
        <f>M73+D5/10000</f>
        <v>1.2466499999999985</v>
      </c>
      <c r="N72" s="11">
        <f>N73+D4</f>
        <v>0.15</v>
      </c>
      <c r="O72" s="9">
        <f t="shared" si="5"/>
        <v>18699.749999999978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1.2455999999999985</v>
      </c>
      <c r="D73" s="31">
        <f>D74*D3</f>
        <v>0.10699320537907198</v>
      </c>
      <c r="E73" s="32">
        <f t="shared" si="4"/>
        <v>13327.073662017188</v>
      </c>
      <c r="F73" s="2"/>
      <c r="I73" s="46"/>
      <c r="K73" s="10">
        <v>14</v>
      </c>
      <c r="L73" t="s">
        <v>14</v>
      </c>
      <c r="M73" s="30">
        <f>M74+D5/10000</f>
        <v>1.2456499999999986</v>
      </c>
      <c r="N73" s="31">
        <f>N74+D4</f>
        <v>0.13999999999999999</v>
      </c>
      <c r="O73" s="32">
        <f t="shared" si="5"/>
        <v>17439.099999999977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1.2445999999999986</v>
      </c>
      <c r="D74" s="31">
        <f>D75*D3</f>
        <v>8.916100448255998E-2</v>
      </c>
      <c r="E74" s="32">
        <f t="shared" si="4"/>
        <v>11096.978617899404</v>
      </c>
      <c r="F74" s="2"/>
      <c r="I74" s="46"/>
      <c r="K74" s="10">
        <v>13</v>
      </c>
      <c r="L74" t="s">
        <v>14</v>
      </c>
      <c r="M74" s="30">
        <f>M75+D5/10000</f>
        <v>1.2446499999999987</v>
      </c>
      <c r="N74" s="31">
        <f>N75+D4</f>
        <v>0.12999999999999998</v>
      </c>
      <c r="O74" s="32">
        <f t="shared" si="5"/>
        <v>16180.449999999981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1.2435999999999987</v>
      </c>
      <c r="D75" s="21">
        <f>D76*D3</f>
        <v>7.4300837068799988E-2</v>
      </c>
      <c r="E75" s="22">
        <f t="shared" si="4"/>
        <v>9240.0520978759578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1.2436499999999988</v>
      </c>
      <c r="N75" s="21">
        <f>N76+D4</f>
        <v>0.11999999999999998</v>
      </c>
      <c r="O75" s="22">
        <f t="shared" si="5"/>
        <v>14923.799999999983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1.2425999999999988</v>
      </c>
      <c r="D76" s="21">
        <f>D77*D3</f>
        <v>6.1917364223999988E-2</v>
      </c>
      <c r="E76" s="22">
        <f t="shared" si="4"/>
        <v>7693.8516784742305</v>
      </c>
      <c r="F76" s="99"/>
      <c r="G76" s="100"/>
      <c r="I76" s="46"/>
      <c r="K76" s="10">
        <v>11</v>
      </c>
      <c r="L76" t="s">
        <v>14</v>
      </c>
      <c r="M76" s="28">
        <f>M77+D5/10000</f>
        <v>1.2426499999999989</v>
      </c>
      <c r="N76" s="21">
        <f>N77+D4</f>
        <v>0.10999999999999999</v>
      </c>
      <c r="O76" s="22">
        <f t="shared" si="5"/>
        <v>13669.149999999985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1.2415999999999989</v>
      </c>
      <c r="D77" s="11">
        <f>D78*D3</f>
        <v>5.1597803519999992E-2</v>
      </c>
      <c r="E77" s="9">
        <f t="shared" si="4"/>
        <v>6406.3832850431927</v>
      </c>
      <c r="F77" s="2"/>
      <c r="I77" s="46"/>
      <c r="K77" s="10">
        <v>10</v>
      </c>
      <c r="L77" t="s">
        <v>14</v>
      </c>
      <c r="M77" s="27">
        <f>M78+D5/10000</f>
        <v>1.241649999999999</v>
      </c>
      <c r="N77" s="11">
        <f>N78+D4</f>
        <v>9.9999999999999992E-2</v>
      </c>
      <c r="O77" s="9">
        <f t="shared" si="5"/>
        <v>12416.499999999991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1.240599999999999</v>
      </c>
      <c r="D78" s="11">
        <f>D79*D3</f>
        <v>4.2998169599999997E-2</v>
      </c>
      <c r="E78" s="3">
        <f t="shared" si="4"/>
        <v>5334.352920575996</v>
      </c>
      <c r="F78" s="2"/>
      <c r="I78" s="46"/>
      <c r="K78" s="10">
        <v>9</v>
      </c>
      <c r="L78" t="s">
        <v>14</v>
      </c>
      <c r="M78" s="27">
        <f>M79+D5/10000</f>
        <v>1.2406499999999991</v>
      </c>
      <c r="N78" s="11">
        <f>N79+D4</f>
        <v>0.09</v>
      </c>
      <c r="O78" s="3">
        <f t="shared" si="5"/>
        <v>11165.849999999993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1.2395999999999991</v>
      </c>
      <c r="D79" s="11">
        <f>D80*D3</f>
        <v>3.5831808E-2</v>
      </c>
      <c r="E79" s="3">
        <f t="shared" si="4"/>
        <v>4441.7109196799975</v>
      </c>
      <c r="F79" s="2"/>
      <c r="I79" s="46"/>
      <c r="K79" s="10">
        <v>8</v>
      </c>
      <c r="L79" t="s">
        <v>14</v>
      </c>
      <c r="M79" s="27">
        <f>M80+D5/10000</f>
        <v>1.2396499999999993</v>
      </c>
      <c r="N79" s="11">
        <f>N80+D4</f>
        <v>0.08</v>
      </c>
      <c r="O79" s="3">
        <f t="shared" si="5"/>
        <v>9917.1999999999935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1.2385999999999993</v>
      </c>
      <c r="D80" s="11">
        <f>D81*D3</f>
        <v>2.9859839999999999E-2</v>
      </c>
      <c r="E80" s="3">
        <f t="shared" si="4"/>
        <v>3698.4397823999975</v>
      </c>
      <c r="F80" s="2"/>
      <c r="I80" s="46"/>
      <c r="K80" s="10">
        <v>7</v>
      </c>
      <c r="L80" t="s">
        <v>14</v>
      </c>
      <c r="M80" s="27">
        <f>M81+D5/10000</f>
        <v>1.2386499999999994</v>
      </c>
      <c r="N80" s="11">
        <f>N81+D4</f>
        <v>7.0000000000000007E-2</v>
      </c>
      <c r="O80" s="3">
        <f t="shared" si="5"/>
        <v>8670.5499999999975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1.2375999999999994</v>
      </c>
      <c r="D81" s="11">
        <f>D82*D3</f>
        <v>2.4883200000000001E-2</v>
      </c>
      <c r="E81" s="3">
        <f t="shared" si="4"/>
        <v>3079.5448319999987</v>
      </c>
      <c r="F81" s="2"/>
      <c r="I81" s="46"/>
      <c r="K81" s="10">
        <v>6</v>
      </c>
      <c r="L81" t="s">
        <v>14</v>
      </c>
      <c r="M81" s="27">
        <f>M82+D5/10000</f>
        <v>1.2376499999999995</v>
      </c>
      <c r="N81" s="11">
        <f>N82+D4</f>
        <v>6.0000000000000005E-2</v>
      </c>
      <c r="O81" s="3">
        <f t="shared" si="5"/>
        <v>7425.8999999999978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1.2365999999999995</v>
      </c>
      <c r="D82" s="11">
        <f>D83*D3</f>
        <v>2.0736000000000001E-2</v>
      </c>
      <c r="E82" s="3">
        <f t="shared" si="4"/>
        <v>2564.2137599999987</v>
      </c>
      <c r="F82" s="2"/>
      <c r="I82" s="46"/>
      <c r="K82" s="10">
        <v>5</v>
      </c>
      <c r="L82" t="s">
        <v>14</v>
      </c>
      <c r="M82" s="27">
        <f>M83+D5/10000</f>
        <v>1.2366499999999996</v>
      </c>
      <c r="N82" s="11">
        <f>N83+D4</f>
        <v>0.05</v>
      </c>
      <c r="O82" s="3">
        <f t="shared" si="5"/>
        <v>6183.2499999999982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1.2355999999999996</v>
      </c>
      <c r="D83" s="11">
        <f>D84*D3</f>
        <v>1.728E-2</v>
      </c>
      <c r="E83" s="3">
        <f t="shared" si="4"/>
        <v>2135.1167999999993</v>
      </c>
      <c r="F83" s="2"/>
      <c r="I83" s="46"/>
      <c r="K83" s="10">
        <v>4</v>
      </c>
      <c r="L83" t="s">
        <v>14</v>
      </c>
      <c r="M83" s="27">
        <f>M84+D5/10000</f>
        <v>1.2356499999999997</v>
      </c>
      <c r="N83" s="11">
        <f>N84+D4</f>
        <v>0.04</v>
      </c>
      <c r="O83" s="3">
        <f t="shared" si="5"/>
        <v>4942.5999999999985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1.2345999999999997</v>
      </c>
      <c r="D84" s="11">
        <f>D85*D3</f>
        <v>1.44E-2</v>
      </c>
      <c r="E84" s="3">
        <f t="shared" si="4"/>
        <v>1777.8239999999996</v>
      </c>
      <c r="F84" s="2"/>
      <c r="I84" s="46"/>
      <c r="K84" s="10">
        <v>3</v>
      </c>
      <c r="L84" t="s">
        <v>14</v>
      </c>
      <c r="M84" s="27">
        <f>M85+D5/10000</f>
        <v>1.2346499999999998</v>
      </c>
      <c r="N84" s="11">
        <f>N85+D4</f>
        <v>0.03</v>
      </c>
      <c r="O84" s="3">
        <f t="shared" si="5"/>
        <v>3703.9499999999994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1.2335999999999998</v>
      </c>
      <c r="D85" s="11">
        <f>D86*D3</f>
        <v>1.2E-2</v>
      </c>
      <c r="E85" s="3">
        <f t="shared" si="4"/>
        <v>1480.3199999999997</v>
      </c>
      <c r="F85" s="2"/>
      <c r="I85" s="46"/>
      <c r="K85" s="10">
        <v>2</v>
      </c>
      <c r="L85" t="s">
        <v>14</v>
      </c>
      <c r="M85" s="27">
        <f>M86+D5/10000</f>
        <v>1.2336499999999999</v>
      </c>
      <c r="N85" s="11">
        <f>N86+D4</f>
        <v>0.02</v>
      </c>
      <c r="O85" s="3">
        <f t="shared" si="5"/>
        <v>2467.2999999999997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1.2325999999999999</v>
      </c>
      <c r="D86" s="24">
        <f>D2</f>
        <v>0.01</v>
      </c>
      <c r="E86" s="25">
        <f t="shared" si="4"/>
        <v>1232.5999999999999</v>
      </c>
      <c r="F86" s="6"/>
      <c r="I86" s="46"/>
      <c r="K86" s="42">
        <v>1</v>
      </c>
      <c r="L86" s="5" t="s">
        <v>14</v>
      </c>
      <c r="M86" s="29">
        <f>M62</f>
        <v>1.23265</v>
      </c>
      <c r="N86" s="24">
        <f>D2</f>
        <v>0.01</v>
      </c>
      <c r="O86" s="25">
        <f t="shared" si="5"/>
        <v>1232.6500000000001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131820.23861712022</v>
      </c>
      <c r="F87" s="27">
        <f>E87/100000/D87</f>
        <v>1.2444024124836264</v>
      </c>
      <c r="I87" s="46"/>
      <c r="K87" t="s">
        <v>15</v>
      </c>
      <c r="M87" s="27"/>
      <c r="N87" s="12">
        <f>SUM(N70:N86)</f>
        <v>1.5300000000000005</v>
      </c>
      <c r="O87" s="4">
        <f>SUM(O70:O86)</f>
        <v>190227.44999999981</v>
      </c>
      <c r="P87" s="27">
        <f>O87/100000/N87</f>
        <v>1.2433166666666651</v>
      </c>
      <c r="Q87" s="27"/>
      <c r="S87" s="13"/>
    </row>
    <row r="88" spans="1:19" x14ac:dyDescent="0.25">
      <c r="A88" t="s">
        <v>26</v>
      </c>
      <c r="C88" s="27">
        <f>F87-0.0005</f>
        <v>1.2439024124836264</v>
      </c>
      <c r="D88" s="11">
        <f>-D87</f>
        <v>-1.059305553370218</v>
      </c>
      <c r="E88" s="3">
        <f>D88*C88*100000</f>
        <v>-131767.2733394517</v>
      </c>
      <c r="I88" s="46"/>
      <c r="K88" t="s">
        <v>27</v>
      </c>
      <c r="M88" s="27">
        <f>C88</f>
        <v>1.2439024124836264</v>
      </c>
      <c r="N88" s="11">
        <f>-N87</f>
        <v>-1.5300000000000005</v>
      </c>
      <c r="O88" s="3">
        <f>M88*N88*100000</f>
        <v>-190317.06910999492</v>
      </c>
    </row>
    <row r="89" spans="1:19" s="51" customFormat="1" ht="29.25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89.619109995110193</v>
      </c>
      <c r="P89" s="48"/>
      <c r="Q89" s="52"/>
    </row>
    <row r="90" spans="1:19" ht="31.5" customHeight="1" thickTop="1" x14ac:dyDescent="0.25">
      <c r="I90" s="46"/>
    </row>
    <row r="91" spans="1:19" x14ac:dyDescent="0.25">
      <c r="A91" s="45" t="s">
        <v>48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29</v>
      </c>
      <c r="I92" s="46"/>
      <c r="K92" s="26" t="s">
        <v>29</v>
      </c>
    </row>
    <row r="93" spans="1:19" x14ac:dyDescent="0.25">
      <c r="A93" s="39" t="s">
        <v>31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31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1.2445999999999986</v>
      </c>
      <c r="D94" s="11">
        <f>D95*D3</f>
        <v>8.916100448255998E-2</v>
      </c>
      <c r="E94" s="9">
        <f t="shared" ref="E94:E106" si="6">100000*D94*C94</f>
        <v>11096.978617899404</v>
      </c>
      <c r="F94" s="2"/>
      <c r="I94" s="46"/>
      <c r="K94" s="10">
        <v>13</v>
      </c>
      <c r="L94" t="s">
        <v>14</v>
      </c>
      <c r="M94" s="27">
        <f>M95+D5/10000</f>
        <v>1.2446499999999987</v>
      </c>
      <c r="N94" s="11">
        <f>N95+D4</f>
        <v>0.12999999999999998</v>
      </c>
      <c r="O94" s="9">
        <f t="shared" ref="O94:O106" si="7">100000*N94*M94</f>
        <v>16180.449999999981</v>
      </c>
      <c r="P94" s="2"/>
      <c r="Q94" s="2"/>
      <c r="R94" s="4">
        <f>N107*(M94-P107)*100000</f>
        <v>363.99999999998016</v>
      </c>
    </row>
    <row r="95" spans="1:19" x14ac:dyDescent="0.25">
      <c r="A95" s="10">
        <v>12</v>
      </c>
      <c r="B95" t="s">
        <v>12</v>
      </c>
      <c r="C95" s="27">
        <f>C96+D5/10000</f>
        <v>1.2435999999999987</v>
      </c>
      <c r="D95" s="11">
        <f>D96*D3</f>
        <v>7.4300837068799988E-2</v>
      </c>
      <c r="E95" s="9">
        <f t="shared" si="6"/>
        <v>9240.0520978759578</v>
      </c>
      <c r="F95" s="2"/>
      <c r="I95" s="46"/>
      <c r="K95" s="10">
        <v>12</v>
      </c>
      <c r="L95" t="s">
        <v>14</v>
      </c>
      <c r="M95" s="27">
        <f>M96+D5/10000</f>
        <v>1.2436499999999988</v>
      </c>
      <c r="N95" s="11">
        <f>N96+D4</f>
        <v>0.11999999999999998</v>
      </c>
      <c r="O95" s="9">
        <f t="shared" si="7"/>
        <v>14923.799999999983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1.2425999999999988</v>
      </c>
      <c r="D96" s="31">
        <f>D97*D3</f>
        <v>6.1917364223999988E-2</v>
      </c>
      <c r="E96" s="32">
        <f t="shared" si="6"/>
        <v>7693.8516784742305</v>
      </c>
      <c r="F96" s="2"/>
      <c r="I96" s="46"/>
      <c r="K96" s="10">
        <v>11</v>
      </c>
      <c r="L96" t="s">
        <v>14</v>
      </c>
      <c r="M96" s="30">
        <f>M97+D5/10000</f>
        <v>1.2426499999999989</v>
      </c>
      <c r="N96" s="31">
        <f>N97+D4</f>
        <v>0.10999999999999999</v>
      </c>
      <c r="O96" s="32">
        <f t="shared" si="7"/>
        <v>13669.149999999985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1.2415999999999989</v>
      </c>
      <c r="D97" s="31">
        <f>D98*D3</f>
        <v>5.1597803519999992E-2</v>
      </c>
      <c r="E97" s="32">
        <f t="shared" si="6"/>
        <v>6406.3832850431927</v>
      </c>
      <c r="F97" s="2"/>
      <c r="I97" s="46"/>
      <c r="K97" s="10">
        <v>10</v>
      </c>
      <c r="L97" t="s">
        <v>14</v>
      </c>
      <c r="M97" s="30">
        <f>M98+D5/10000</f>
        <v>1.241649999999999</v>
      </c>
      <c r="N97" s="31">
        <f>N98+D4</f>
        <v>9.9999999999999992E-2</v>
      </c>
      <c r="O97" s="32">
        <f t="shared" si="7"/>
        <v>12416.499999999991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1.240599999999999</v>
      </c>
      <c r="D98" s="21">
        <f>D99*D3</f>
        <v>4.2998169599999997E-2</v>
      </c>
      <c r="E98" s="38">
        <f t="shared" si="6"/>
        <v>5334.352920575996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1.2406499999999991</v>
      </c>
      <c r="N98" s="21">
        <f>N99+D4</f>
        <v>0.09</v>
      </c>
      <c r="O98" s="38">
        <f t="shared" si="7"/>
        <v>11165.849999999993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1.2395999999999991</v>
      </c>
      <c r="D99" s="21">
        <f>D100*D3</f>
        <v>3.5831808E-2</v>
      </c>
      <c r="E99" s="38">
        <f t="shared" si="6"/>
        <v>4441.7109196799975</v>
      </c>
      <c r="F99" s="99"/>
      <c r="G99" s="100"/>
      <c r="I99" s="46"/>
      <c r="K99" s="10">
        <v>8</v>
      </c>
      <c r="L99" t="s">
        <v>14</v>
      </c>
      <c r="M99" s="28">
        <f>M100+D5/10000</f>
        <v>1.2396499999999993</v>
      </c>
      <c r="N99" s="21">
        <f>N100+D4</f>
        <v>0.08</v>
      </c>
      <c r="O99" s="38">
        <f t="shared" si="7"/>
        <v>9917.1999999999935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1.2385999999999993</v>
      </c>
      <c r="D100" s="11">
        <f>D101*D3</f>
        <v>2.9859839999999999E-2</v>
      </c>
      <c r="E100" s="3">
        <f t="shared" si="6"/>
        <v>3698.4397823999975</v>
      </c>
      <c r="F100" s="2"/>
      <c r="I100" s="46"/>
      <c r="K100" s="10">
        <v>7</v>
      </c>
      <c r="L100" t="s">
        <v>14</v>
      </c>
      <c r="M100" s="27">
        <f>M101+D5/10000</f>
        <v>1.2386499999999994</v>
      </c>
      <c r="N100" s="11">
        <f>N101+D4</f>
        <v>7.0000000000000007E-2</v>
      </c>
      <c r="O100" s="3">
        <f t="shared" si="7"/>
        <v>8670.5499999999975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1.2375999999999994</v>
      </c>
      <c r="D101" s="11">
        <f>D102*D3</f>
        <v>2.4883200000000001E-2</v>
      </c>
      <c r="E101" s="3">
        <f t="shared" si="6"/>
        <v>3079.5448319999987</v>
      </c>
      <c r="F101" s="2"/>
      <c r="I101" s="46"/>
      <c r="K101" s="10">
        <v>6</v>
      </c>
      <c r="L101" t="s">
        <v>14</v>
      </c>
      <c r="M101" s="27">
        <f>M102+D5/10000</f>
        <v>1.2376499999999995</v>
      </c>
      <c r="N101" s="11">
        <f>N102+D4</f>
        <v>6.0000000000000005E-2</v>
      </c>
      <c r="O101" s="3">
        <f t="shared" si="7"/>
        <v>7425.8999999999978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1.2365999999999995</v>
      </c>
      <c r="D102" s="11">
        <f>D103*D3</f>
        <v>2.0736000000000001E-2</v>
      </c>
      <c r="E102" s="3">
        <f t="shared" si="6"/>
        <v>2564.2137599999987</v>
      </c>
      <c r="F102" s="2"/>
      <c r="I102" s="46"/>
      <c r="K102" s="10">
        <v>5</v>
      </c>
      <c r="L102" t="s">
        <v>14</v>
      </c>
      <c r="M102" s="27">
        <f>M103+D5/10000</f>
        <v>1.2366499999999996</v>
      </c>
      <c r="N102" s="11">
        <f>N103+D4</f>
        <v>0.05</v>
      </c>
      <c r="O102" s="3">
        <f t="shared" si="7"/>
        <v>6183.2499999999982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1.2355999999999996</v>
      </c>
      <c r="D103" s="11">
        <f>D104*D3</f>
        <v>1.728E-2</v>
      </c>
      <c r="E103" s="3">
        <f t="shared" si="6"/>
        <v>2135.1167999999993</v>
      </c>
      <c r="F103" s="2"/>
      <c r="I103" s="46"/>
      <c r="K103" s="10">
        <v>4</v>
      </c>
      <c r="L103" t="s">
        <v>14</v>
      </c>
      <c r="M103" s="27">
        <f>M104+D5/10000</f>
        <v>1.2356499999999997</v>
      </c>
      <c r="N103" s="11">
        <f>N104+D4</f>
        <v>0.04</v>
      </c>
      <c r="O103" s="3">
        <f t="shared" si="7"/>
        <v>4942.5999999999985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1.2345999999999997</v>
      </c>
      <c r="D104" s="11">
        <f>D105*D3</f>
        <v>1.44E-2</v>
      </c>
      <c r="E104" s="3">
        <f t="shared" si="6"/>
        <v>1777.8239999999996</v>
      </c>
      <c r="F104" s="2"/>
      <c r="I104" s="46"/>
      <c r="K104" s="10">
        <v>3</v>
      </c>
      <c r="L104" t="s">
        <v>14</v>
      </c>
      <c r="M104" s="27">
        <f>M105+D5/10000</f>
        <v>1.2346499999999998</v>
      </c>
      <c r="N104" s="11">
        <f>N105+D4</f>
        <v>0.03</v>
      </c>
      <c r="O104" s="3">
        <f t="shared" si="7"/>
        <v>3703.9499999999994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1.2335999999999998</v>
      </c>
      <c r="D105" s="11">
        <f>D106*D3</f>
        <v>1.2E-2</v>
      </c>
      <c r="E105" s="3">
        <f t="shared" si="6"/>
        <v>1480.3199999999997</v>
      </c>
      <c r="F105" s="2"/>
      <c r="I105" s="46"/>
      <c r="K105" s="10">
        <v>2</v>
      </c>
      <c r="L105" t="s">
        <v>14</v>
      </c>
      <c r="M105" s="27">
        <f>M106+D5/10000</f>
        <v>1.2336499999999999</v>
      </c>
      <c r="N105" s="11">
        <f>N106+D4</f>
        <v>0.02</v>
      </c>
      <c r="O105" s="3">
        <f t="shared" si="7"/>
        <v>2467.2999999999997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1.2325999999999999</v>
      </c>
      <c r="D106" s="24">
        <f>D2</f>
        <v>0.01</v>
      </c>
      <c r="E106" s="25">
        <f t="shared" si="6"/>
        <v>1232.5999999999999</v>
      </c>
      <c r="F106" s="6"/>
      <c r="I106" s="46"/>
      <c r="K106" s="42">
        <v>1</v>
      </c>
      <c r="L106" s="5" t="s">
        <v>14</v>
      </c>
      <c r="M106" s="29">
        <f>M86</f>
        <v>1.23265</v>
      </c>
      <c r="N106" s="24">
        <f>D2</f>
        <v>0.01</v>
      </c>
      <c r="O106" s="25">
        <f t="shared" si="7"/>
        <v>1232.6500000000001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60181.388693948778</v>
      </c>
      <c r="F107" s="27">
        <f>E107/100000/D107</f>
        <v>1.2409403000704207</v>
      </c>
      <c r="I107" s="46"/>
      <c r="K107" t="s">
        <v>15</v>
      </c>
      <c r="M107" s="27"/>
      <c r="N107" s="12">
        <f>SUM(N94:N106)</f>
        <v>0.91000000000000014</v>
      </c>
      <c r="O107" s="4">
        <f>SUM(O94:O106)</f>
        <v>112899.14999999994</v>
      </c>
      <c r="P107" s="27">
        <f>O107/100000/N107</f>
        <v>1.2406499999999989</v>
      </c>
      <c r="Q107" s="27"/>
    </row>
    <row r="108" spans="1:17" x14ac:dyDescent="0.25">
      <c r="A108" t="s">
        <v>26</v>
      </c>
      <c r="C108" s="27">
        <f>F107-0.0005</f>
        <v>1.2404403000704207</v>
      </c>
      <c r="D108" s="11">
        <f>-D107</f>
        <v>-0.48496602689536006</v>
      </c>
      <c r="E108" s="3">
        <f>D108*C108*100000</f>
        <v>-60157.140392604015</v>
      </c>
      <c r="I108" s="46"/>
      <c r="K108" t="s">
        <v>27</v>
      </c>
      <c r="M108" s="27">
        <f>C108</f>
        <v>1.2404403000704207</v>
      </c>
      <c r="N108" s="11">
        <f>-N107</f>
        <v>-0.91000000000000014</v>
      </c>
      <c r="O108" s="3">
        <f>M108*N108*100000</f>
        <v>-112880.06730640829</v>
      </c>
    </row>
    <row r="109" spans="1:17" s="51" customFormat="1" ht="34.5" customHeight="1" thickBot="1" x14ac:dyDescent="0.35">
      <c r="A109" s="48" t="s">
        <v>22</v>
      </c>
      <c r="B109" s="48"/>
      <c r="C109" s="49"/>
      <c r="D109" s="48"/>
      <c r="E109" s="50">
        <f>E107+E108</f>
        <v>24.248301344763604</v>
      </c>
      <c r="F109" s="48"/>
      <c r="I109" s="54"/>
      <c r="K109" s="48" t="s">
        <v>22</v>
      </c>
      <c r="L109" s="48"/>
      <c r="M109" s="49"/>
      <c r="N109" s="48"/>
      <c r="O109" s="50">
        <f>-(O107+O108)</f>
        <v>-19.082693591641146</v>
      </c>
      <c r="P109" s="48"/>
      <c r="Q109" s="52"/>
    </row>
    <row r="110" spans="1:17" ht="33.75" customHeight="1" thickTop="1" x14ac:dyDescent="0.25">
      <c r="I110" s="46"/>
    </row>
    <row r="111" spans="1:17" x14ac:dyDescent="0.25">
      <c r="A111" s="45" t="s">
        <v>47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30</v>
      </c>
      <c r="I112" s="46"/>
      <c r="K112" s="26" t="s">
        <v>30</v>
      </c>
    </row>
    <row r="113" spans="1:19" x14ac:dyDescent="0.25">
      <c r="A113" s="39" t="s">
        <v>31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31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1.240599999999999</v>
      </c>
      <c r="D114" s="11">
        <f>D115*D3</f>
        <v>4.2998169599999997E-2</v>
      </c>
      <c r="E114" s="3">
        <f t="shared" ref="E114:E122" si="8">100000*D114*C114</f>
        <v>5334.352920575996</v>
      </c>
      <c r="F114" s="2"/>
      <c r="I114" s="46"/>
      <c r="K114" s="10">
        <v>9</v>
      </c>
      <c r="L114" t="s">
        <v>14</v>
      </c>
      <c r="M114" s="27">
        <f>M115+D5/10000</f>
        <v>1.2406499999999991</v>
      </c>
      <c r="N114" s="11">
        <f>N115+D4</f>
        <v>0.09</v>
      </c>
      <c r="O114" s="3">
        <f t="shared" ref="O114:O122" si="9">100000*N114*M114</f>
        <v>11165.849999999993</v>
      </c>
      <c r="P114" s="8"/>
      <c r="Q114" s="8"/>
      <c r="R114" s="4">
        <f>N123*(M114-P123)*100000</f>
        <v>119.99999999996679</v>
      </c>
    </row>
    <row r="115" spans="1:19" x14ac:dyDescent="0.25">
      <c r="A115" s="10">
        <v>8</v>
      </c>
      <c r="B115" t="s">
        <v>12</v>
      </c>
      <c r="C115" s="27">
        <f>C116+D5/10000</f>
        <v>1.2395999999999991</v>
      </c>
      <c r="D115" s="11">
        <f>D116*D3</f>
        <v>3.5831808E-2</v>
      </c>
      <c r="E115" s="3">
        <f t="shared" si="8"/>
        <v>4441.7109196799975</v>
      </c>
      <c r="F115" s="2"/>
      <c r="I115" s="46"/>
      <c r="K115" s="10">
        <v>8</v>
      </c>
      <c r="L115" t="s">
        <v>14</v>
      </c>
      <c r="M115" s="27">
        <f>M116+D5/10000</f>
        <v>1.2396499999999993</v>
      </c>
      <c r="N115" s="11">
        <f>N116+D4</f>
        <v>0.08</v>
      </c>
      <c r="O115" s="3">
        <f t="shared" si="9"/>
        <v>9917.1999999999935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1.2385999999999993</v>
      </c>
      <c r="D116" s="11">
        <f>D117*D3</f>
        <v>2.9859839999999999E-2</v>
      </c>
      <c r="E116" s="3">
        <f t="shared" si="8"/>
        <v>3698.4397823999975</v>
      </c>
      <c r="F116" s="2"/>
      <c r="I116" s="46"/>
      <c r="K116" s="10">
        <v>7</v>
      </c>
      <c r="L116" t="s">
        <v>14</v>
      </c>
      <c r="M116" s="27">
        <f>M117+D5/10000</f>
        <v>1.2386499999999994</v>
      </c>
      <c r="N116" s="11">
        <f>N117+D4</f>
        <v>7.0000000000000007E-2</v>
      </c>
      <c r="O116" s="3">
        <f t="shared" si="9"/>
        <v>8670.5499999999975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1.2375999999999994</v>
      </c>
      <c r="D117" s="21">
        <f>D118*D3</f>
        <v>2.4883200000000001E-2</v>
      </c>
      <c r="E117" s="38">
        <f t="shared" si="8"/>
        <v>3079.5448319999987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1.2376499999999995</v>
      </c>
      <c r="N117" s="21">
        <f>N118+D4</f>
        <v>6.0000000000000005E-2</v>
      </c>
      <c r="O117" s="38">
        <f t="shared" si="9"/>
        <v>7425.8999999999978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1.2365999999999995</v>
      </c>
      <c r="D118" s="21">
        <f>D119*D3</f>
        <v>2.0736000000000001E-2</v>
      </c>
      <c r="E118" s="38">
        <f t="shared" si="8"/>
        <v>2564.2137599999987</v>
      </c>
      <c r="F118" s="99"/>
      <c r="G118" s="100"/>
      <c r="I118" s="46"/>
      <c r="K118" s="10">
        <v>5</v>
      </c>
      <c r="L118" t="s">
        <v>14</v>
      </c>
      <c r="M118" s="28">
        <f>M119+D5/10000</f>
        <v>1.2366499999999996</v>
      </c>
      <c r="N118" s="21">
        <f>N119+D4</f>
        <v>0.05</v>
      </c>
      <c r="O118" s="38">
        <f t="shared" si="9"/>
        <v>6183.2499999999982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1.2355999999999996</v>
      </c>
      <c r="D119" s="11">
        <f>D120*D3</f>
        <v>1.728E-2</v>
      </c>
      <c r="E119" s="3">
        <f t="shared" si="8"/>
        <v>2135.1167999999993</v>
      </c>
      <c r="F119" s="2"/>
      <c r="I119" s="46"/>
      <c r="K119" s="10">
        <v>4</v>
      </c>
      <c r="L119" t="s">
        <v>14</v>
      </c>
      <c r="M119" s="27">
        <f>M120+D5/10000</f>
        <v>1.2356499999999997</v>
      </c>
      <c r="N119" s="11">
        <f>N120+D4</f>
        <v>0.04</v>
      </c>
      <c r="O119" s="3">
        <f t="shared" si="9"/>
        <v>4942.5999999999985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1.2345999999999997</v>
      </c>
      <c r="D120" s="11">
        <f>D121*D3</f>
        <v>1.44E-2</v>
      </c>
      <c r="E120" s="3">
        <f t="shared" si="8"/>
        <v>1777.8239999999996</v>
      </c>
      <c r="F120" s="2"/>
      <c r="I120" s="46"/>
      <c r="K120" s="10">
        <v>3</v>
      </c>
      <c r="L120" t="s">
        <v>14</v>
      </c>
      <c r="M120" s="27">
        <f>M121+D5/10000</f>
        <v>1.2346499999999998</v>
      </c>
      <c r="N120" s="11">
        <f>N121+D4</f>
        <v>0.03</v>
      </c>
      <c r="O120" s="3">
        <f t="shared" si="9"/>
        <v>3703.9499999999994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1.2335999999999998</v>
      </c>
      <c r="D121" s="11">
        <f>D122*D3</f>
        <v>1.2E-2</v>
      </c>
      <c r="E121" s="3">
        <f t="shared" si="8"/>
        <v>1480.3199999999997</v>
      </c>
      <c r="F121" s="2"/>
      <c r="I121" s="46"/>
      <c r="K121" s="10">
        <v>2</v>
      </c>
      <c r="L121" t="s">
        <v>14</v>
      </c>
      <c r="M121" s="27">
        <f>M122+D5/10000</f>
        <v>1.2336499999999999</v>
      </c>
      <c r="N121" s="11">
        <f>N122+D4</f>
        <v>0.02</v>
      </c>
      <c r="O121" s="3">
        <f t="shared" si="9"/>
        <v>2467.2999999999997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1.2325999999999999</v>
      </c>
      <c r="D122" s="24">
        <f>D2</f>
        <v>0.01</v>
      </c>
      <c r="E122" s="25">
        <f t="shared" si="8"/>
        <v>1232.5999999999999</v>
      </c>
      <c r="F122" s="6"/>
      <c r="I122" s="46"/>
      <c r="K122" s="42">
        <v>1</v>
      </c>
      <c r="L122" s="5" t="s">
        <v>14</v>
      </c>
      <c r="M122" s="29">
        <f>M106</f>
        <v>1.23265</v>
      </c>
      <c r="N122" s="24">
        <f>D2</f>
        <v>0.01</v>
      </c>
      <c r="O122" s="25">
        <f t="shared" si="9"/>
        <v>1232.6500000000001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25744.123014655986</v>
      </c>
      <c r="F123" s="27">
        <f>E123/100000/D123</f>
        <v>1.2377635757752619</v>
      </c>
      <c r="I123" s="46"/>
      <c r="K123" t="s">
        <v>15</v>
      </c>
      <c r="M123" s="27"/>
      <c r="N123" s="12">
        <f>SUM(N114:N122)</f>
        <v>0.44999999999999996</v>
      </c>
      <c r="O123" s="4">
        <f>SUM(O114:O122)</f>
        <v>55709.249999999985</v>
      </c>
      <c r="P123" s="27">
        <f>O123/100000/N123</f>
        <v>1.2379833333333332</v>
      </c>
      <c r="Q123" s="27"/>
    </row>
    <row r="124" spans="1:19" x14ac:dyDescent="0.25">
      <c r="A124" t="s">
        <v>26</v>
      </c>
      <c r="C124" s="27">
        <f>F123-0.0005</f>
        <v>1.2372635757752619</v>
      </c>
      <c r="D124" s="11">
        <f>-D123</f>
        <v>-0.20798901759999999</v>
      </c>
      <c r="E124" s="3">
        <f>D124*C124*100000</f>
        <v>-25733.723563775991</v>
      </c>
      <c r="I124" s="46"/>
      <c r="K124" t="s">
        <v>27</v>
      </c>
      <c r="M124" s="27">
        <f>C124</f>
        <v>1.2372635757752619</v>
      </c>
      <c r="N124" s="11">
        <f>-N123</f>
        <v>-0.44999999999999996</v>
      </c>
      <c r="O124" s="3">
        <f>M124*N124*100000</f>
        <v>-55676.860909886782</v>
      </c>
    </row>
    <row r="125" spans="1:19" s="51" customFormat="1" ht="30" customHeight="1" thickBot="1" x14ac:dyDescent="0.35">
      <c r="A125" s="48" t="s">
        <v>22</v>
      </c>
      <c r="B125" s="48"/>
      <c r="C125" s="49"/>
      <c r="D125" s="48"/>
      <c r="E125" s="50">
        <f>E123+E124</f>
        <v>10.399450879995129</v>
      </c>
      <c r="F125" s="48"/>
      <c r="I125" s="54"/>
      <c r="K125" s="48" t="s">
        <v>22</v>
      </c>
      <c r="L125" s="48"/>
      <c r="M125" s="49"/>
      <c r="N125" s="48"/>
      <c r="O125" s="50">
        <f>-(O123+O124)</f>
        <v>-32.389090113203565</v>
      </c>
      <c r="P125" s="48"/>
      <c r="Q125" s="52"/>
    </row>
    <row r="126" spans="1:19" ht="15.75" thickTop="1" x14ac:dyDescent="0.25"/>
    <row r="128" spans="1:19" x14ac:dyDescent="0.25">
      <c r="A128" s="10" t="s">
        <v>37</v>
      </c>
      <c r="B128" t="s">
        <v>39</v>
      </c>
    </row>
    <row r="129" spans="2:2" x14ac:dyDescent="0.25">
      <c r="B129" t="s">
        <v>38</v>
      </c>
    </row>
  </sheetData>
  <mergeCells count="11">
    <mergeCell ref="F98:G99"/>
    <mergeCell ref="P98:Q99"/>
    <mergeCell ref="F117:G118"/>
    <mergeCell ref="P117:Q118"/>
    <mergeCell ref="F15:G16"/>
    <mergeCell ref="P15:Q16"/>
    <mergeCell ref="G18:H18"/>
    <mergeCell ref="F47:G48"/>
    <mergeCell ref="P47:Q48"/>
    <mergeCell ref="F75:G76"/>
    <mergeCell ref="P75:Q76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D4A3B-9A5E-4D0D-9CEA-0B9696E14B37}">
  <sheetPr>
    <tabColor rgb="FF00B050"/>
  </sheetPr>
  <dimension ref="A1:S129"/>
  <sheetViews>
    <sheetView workbookViewId="0">
      <selection activeCell="S123" sqref="S123"/>
    </sheetView>
  </sheetViews>
  <sheetFormatPr defaultRowHeight="15" x14ac:dyDescent="0.25"/>
  <cols>
    <col min="1" max="1" width="6.7109375" style="10" customWidth="1"/>
    <col min="2" max="2" width="21.42578125" customWidth="1"/>
    <col min="3" max="3" width="12.85546875" customWidth="1"/>
    <col min="4" max="4" width="9.140625" customWidth="1"/>
    <col min="5" max="5" width="11" customWidth="1"/>
    <col min="7" max="7" width="6.42578125" customWidth="1"/>
    <col min="8" max="8" width="5.7109375" customWidth="1"/>
    <col min="9" max="9" width="3.140625" customWidth="1"/>
    <col min="10" max="10" width="5.7109375" customWidth="1"/>
    <col min="11" max="11" width="7.140625" customWidth="1"/>
    <col min="12" max="12" width="20.140625" customWidth="1"/>
    <col min="13" max="13" width="10.42578125" customWidth="1"/>
    <col min="14" max="14" width="8.5703125" customWidth="1"/>
    <col min="15" max="15" width="10.570312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41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33</v>
      </c>
      <c r="D3">
        <v>1.2</v>
      </c>
      <c r="E3" t="s">
        <v>20</v>
      </c>
    </row>
    <row r="4" spans="1:19" x14ac:dyDescent="0.25">
      <c r="B4" s="23" t="s">
        <v>0</v>
      </c>
      <c r="C4" t="s">
        <v>33</v>
      </c>
      <c r="D4">
        <v>1.1000000000000001</v>
      </c>
      <c r="E4" t="s">
        <v>20</v>
      </c>
    </row>
    <row r="5" spans="1:19" x14ac:dyDescent="0.25">
      <c r="C5" t="s">
        <v>19</v>
      </c>
      <c r="D5" s="41">
        <v>10</v>
      </c>
      <c r="E5" t="s">
        <v>34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42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85</v>
      </c>
      <c r="I8" s="46"/>
      <c r="K8" s="26" t="s">
        <v>85</v>
      </c>
    </row>
    <row r="9" spans="1:19" x14ac:dyDescent="0.25">
      <c r="A9" s="39" t="s">
        <v>31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31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1.2439999999999973</v>
      </c>
      <c r="D10" s="11">
        <f>D11*D3</f>
        <v>0.79496847203390797</v>
      </c>
      <c r="E10" s="9">
        <f t="shared" ref="E10:E34" si="0">100000*D10*C10</f>
        <v>98894.077921017946</v>
      </c>
      <c r="F10" s="8"/>
      <c r="G10" s="4"/>
      <c r="I10" s="46"/>
      <c r="K10" s="10">
        <v>25</v>
      </c>
      <c r="L10" t="s">
        <v>14</v>
      </c>
      <c r="M10" s="27">
        <f>M11+D5/10000</f>
        <v>1.2440499999999974</v>
      </c>
      <c r="N10" s="11">
        <f>N11*D4</f>
        <v>9.8497326758076292E-2</v>
      </c>
      <c r="O10" s="9">
        <f t="shared" ref="O10:O34" si="1">100000*N10*M10</f>
        <v>12253.559935338455</v>
      </c>
      <c r="P10" s="8"/>
      <c r="Q10" s="8"/>
      <c r="R10" s="36">
        <f>N35*(M10-P35)*100000</f>
        <v>733.47059433871982</v>
      </c>
    </row>
    <row r="11" spans="1:19" x14ac:dyDescent="0.25">
      <c r="A11" s="10">
        <v>24</v>
      </c>
      <c r="B11" t="s">
        <v>12</v>
      </c>
      <c r="C11" s="27">
        <f>C12+D5/10000</f>
        <v>1.2429999999999974</v>
      </c>
      <c r="D11" s="11">
        <f>D12*D3</f>
        <v>0.66247372669492333</v>
      </c>
      <c r="E11" s="9">
        <f t="shared" si="0"/>
        <v>82345.484228178801</v>
      </c>
      <c r="F11" s="8"/>
      <c r="I11" s="46"/>
      <c r="K11" s="10">
        <v>24</v>
      </c>
      <c r="L11" t="s">
        <v>14</v>
      </c>
      <c r="M11" s="27">
        <f>M12+D5/10000</f>
        <v>1.2430499999999975</v>
      </c>
      <c r="N11" s="11">
        <f>N12*D4</f>
        <v>8.9543024325523898E-2</v>
      </c>
      <c r="O11" s="9">
        <f t="shared" si="1"/>
        <v>11130.645638784226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1.2419999999999976</v>
      </c>
      <c r="D12" s="11">
        <f>D13*D3</f>
        <v>0.55206143891243609</v>
      </c>
      <c r="E12" s="9">
        <f t="shared" si="0"/>
        <v>68566.030712924417</v>
      </c>
      <c r="F12" s="8"/>
      <c r="I12" s="46"/>
      <c r="K12" s="10">
        <v>23</v>
      </c>
      <c r="L12" t="s">
        <v>14</v>
      </c>
      <c r="M12" s="27">
        <f>M13+D5/10000</f>
        <v>1.2420499999999977</v>
      </c>
      <c r="N12" s="11">
        <f>N13*D4</f>
        <v>8.1402749386839904E-2</v>
      </c>
      <c r="O12" s="9">
        <f t="shared" si="1"/>
        <v>10110.628487592432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1.2409999999999977</v>
      </c>
      <c r="D13" s="11">
        <f>D14*D3</f>
        <v>0.46005119909369674</v>
      </c>
      <c r="E13" s="9">
        <f t="shared" si="0"/>
        <v>57092.353807527652</v>
      </c>
      <c r="F13" s="8"/>
      <c r="I13" s="46"/>
      <c r="K13" s="10">
        <v>22</v>
      </c>
      <c r="L13" t="s">
        <v>14</v>
      </c>
      <c r="M13" s="27">
        <f>M14+D5/10000</f>
        <v>1.2410499999999978</v>
      </c>
      <c r="N13" s="11">
        <f>N14*D4</f>
        <v>7.4002499442581721E-2</v>
      </c>
      <c r="O13" s="9">
        <f t="shared" si="1"/>
        <v>9184.080193321588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1.2399999999999978</v>
      </c>
      <c r="D14" s="11">
        <f>D15*D3</f>
        <v>0.3833759992447473</v>
      </c>
      <c r="E14" s="9">
        <f t="shared" si="0"/>
        <v>47538.623906348577</v>
      </c>
      <c r="F14" s="8"/>
      <c r="I14" s="46"/>
      <c r="K14" s="10">
        <v>21</v>
      </c>
      <c r="L14" t="s">
        <v>14</v>
      </c>
      <c r="M14" s="27">
        <f>M15+D5/10000</f>
        <v>1.2400499999999979</v>
      </c>
      <c r="N14" s="11">
        <f>N15*D4</f>
        <v>6.7274999493256105E-2</v>
      </c>
      <c r="O14" s="9">
        <f t="shared" si="1"/>
        <v>8342.4363121612078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1.2389999999999979</v>
      </c>
      <c r="D15" s="21">
        <f>D16*D3</f>
        <v>0.31947999937062277</v>
      </c>
      <c r="E15" s="22">
        <f t="shared" si="0"/>
        <v>39583.571922020092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1.239049999999998</v>
      </c>
      <c r="N15" s="21">
        <f>N16*D4</f>
        <v>6.1159090448414631E-2</v>
      </c>
      <c r="O15" s="22">
        <f t="shared" si="1"/>
        <v>7577.9171020108024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1.237999999999998</v>
      </c>
      <c r="D16" s="21">
        <f>D17*D3</f>
        <v>0.26623333280885231</v>
      </c>
      <c r="E16" s="22">
        <f t="shared" si="0"/>
        <v>32959.686601735862</v>
      </c>
      <c r="F16" s="99"/>
      <c r="G16" s="100"/>
      <c r="I16" s="46"/>
      <c r="K16" s="10">
        <v>19</v>
      </c>
      <c r="L16" t="s">
        <v>14</v>
      </c>
      <c r="M16" s="28">
        <f>M17+D5/10000</f>
        <v>1.2380499999999981</v>
      </c>
      <c r="N16" s="21">
        <f>N17*D4</f>
        <v>5.5599173134922387E-2</v>
      </c>
      <c r="O16" s="22">
        <f t="shared" si="1"/>
        <v>6883.4556299690548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1.2369999999999981</v>
      </c>
      <c r="D17" s="11">
        <f>D18*D3</f>
        <v>0.2218611106740436</v>
      </c>
      <c r="E17" s="9">
        <f t="shared" si="0"/>
        <v>27444.219390379152</v>
      </c>
      <c r="F17" s="2"/>
      <c r="I17" s="46"/>
      <c r="K17" s="10">
        <v>18</v>
      </c>
      <c r="L17" t="s">
        <v>14</v>
      </c>
      <c r="M17" s="27">
        <f>M18+D5/10000</f>
        <v>1.2370499999999982</v>
      </c>
      <c r="N17" s="11">
        <f>N18*D4</f>
        <v>5.0544702849929436E-2</v>
      </c>
      <c r="O17" s="9">
        <f t="shared" si="1"/>
        <v>6252.6324660505115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1.2359999999999982</v>
      </c>
      <c r="D18" s="11">
        <f>D19*D3</f>
        <v>0.18488425889503635</v>
      </c>
      <c r="E18" s="9">
        <f t="shared" si="0"/>
        <v>22851.694399426462</v>
      </c>
      <c r="F18" s="2"/>
      <c r="G18" s="101"/>
      <c r="H18" s="101"/>
      <c r="I18" s="53"/>
      <c r="J18" s="33"/>
      <c r="K18" s="10">
        <v>17</v>
      </c>
      <c r="L18" t="s">
        <v>14</v>
      </c>
      <c r="M18" s="27">
        <f>M19+D5/10000</f>
        <v>1.2360499999999983</v>
      </c>
      <c r="N18" s="11">
        <f>N19*D4</f>
        <v>4.5949729863572208E-2</v>
      </c>
      <c r="O18" s="9">
        <f t="shared" si="1"/>
        <v>5679.6163597868353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1.2349999999999983</v>
      </c>
      <c r="D19" s="11">
        <f>D20*D3</f>
        <v>0.15407021574586363</v>
      </c>
      <c r="E19" s="9">
        <f t="shared" si="0"/>
        <v>19027.671644614133</v>
      </c>
      <c r="F19" s="2"/>
      <c r="I19" s="46"/>
      <c r="K19" s="10">
        <v>16</v>
      </c>
      <c r="L19" t="s">
        <v>14</v>
      </c>
      <c r="M19" s="27">
        <f>M20+D5/10000</f>
        <v>1.2350499999999984</v>
      </c>
      <c r="N19" s="11">
        <f>N20*D4</f>
        <v>4.1772481694156552E-2</v>
      </c>
      <c r="O19" s="9">
        <f t="shared" si="1"/>
        <v>5159.1103516367984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1.2339999999999984</v>
      </c>
      <c r="D20" s="11">
        <f>D21*D3</f>
        <v>0.12839184645488635</v>
      </c>
      <c r="E20" s="9">
        <f t="shared" si="0"/>
        <v>15843.553852532958</v>
      </c>
      <c r="F20" s="2"/>
      <c r="I20" s="46"/>
      <c r="K20" s="10">
        <v>15</v>
      </c>
      <c r="L20" t="s">
        <v>14</v>
      </c>
      <c r="M20" s="27">
        <f>M21+D5/10000</f>
        <v>1.2340499999999985</v>
      </c>
      <c r="N20" s="11">
        <f>N21*D4</f>
        <v>3.7974983358324138E-2</v>
      </c>
      <c r="O20" s="9">
        <f t="shared" si="1"/>
        <v>4686.3028213339849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1.2329999999999985</v>
      </c>
      <c r="D21" s="11">
        <f>D22*D3</f>
        <v>0.10699320537907198</v>
      </c>
      <c r="E21" s="9">
        <f t="shared" si="0"/>
        <v>13192.262223239559</v>
      </c>
      <c r="F21" s="2"/>
      <c r="I21" s="46"/>
      <c r="K21" s="10">
        <v>14</v>
      </c>
      <c r="L21" t="s">
        <v>14</v>
      </c>
      <c r="M21" s="27">
        <f>M22+D5/10000</f>
        <v>1.2330499999999986</v>
      </c>
      <c r="N21" s="11">
        <f>N22*D4</f>
        <v>3.4522712143931031E-2</v>
      </c>
      <c r="O21" s="9">
        <f t="shared" si="1"/>
        <v>4256.8230209074109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1.2319999999999987</v>
      </c>
      <c r="D22" s="11">
        <f>D23*D3</f>
        <v>8.916100448255998E-2</v>
      </c>
      <c r="E22" s="9">
        <f t="shared" si="0"/>
        <v>10984.635752251377</v>
      </c>
      <c r="F22" s="2"/>
      <c r="I22" s="46"/>
      <c r="K22" s="10">
        <v>13</v>
      </c>
      <c r="L22" t="s">
        <v>14</v>
      </c>
      <c r="M22" s="27">
        <f>M23+D5/10000</f>
        <v>1.2320499999999988</v>
      </c>
      <c r="N22" s="11">
        <f>N23*D4</f>
        <v>3.1384283767210024E-2</v>
      </c>
      <c r="O22" s="9">
        <f t="shared" si="1"/>
        <v>3866.7006815391069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1.2309999999999988</v>
      </c>
      <c r="D23" s="11">
        <f>D24*D3</f>
        <v>7.4300837068799988E-2</v>
      </c>
      <c r="E23" s="9">
        <f t="shared" si="0"/>
        <v>9146.4330431692706</v>
      </c>
      <c r="F23" s="2"/>
      <c r="I23" s="46"/>
      <c r="K23" s="10">
        <v>12</v>
      </c>
      <c r="L23" t="s">
        <v>14</v>
      </c>
      <c r="M23" s="27">
        <f>M24+D5/10000</f>
        <v>1.2310499999999989</v>
      </c>
      <c r="N23" s="11">
        <f>N24*D4</f>
        <v>2.8531167061100021E-2</v>
      </c>
      <c r="O23" s="9">
        <f t="shared" si="1"/>
        <v>3512.3293210567149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1.2299999999999989</v>
      </c>
      <c r="D24" s="11">
        <f>D25*D3</f>
        <v>6.1917364223999988E-2</v>
      </c>
      <c r="E24" s="9">
        <f t="shared" si="0"/>
        <v>7615.8357995519909</v>
      </c>
      <c r="F24" s="2"/>
      <c r="I24" s="46"/>
      <c r="K24" s="10">
        <v>11</v>
      </c>
      <c r="L24" t="s">
        <v>14</v>
      </c>
      <c r="M24" s="27">
        <f>M25+D5/10000</f>
        <v>1.230049999999999</v>
      </c>
      <c r="N24" s="11">
        <f>N25*D4</f>
        <v>2.5937424601000018E-2</v>
      </c>
      <c r="O24" s="9">
        <f t="shared" si="1"/>
        <v>3190.4329130460042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1.228999999999999</v>
      </c>
      <c r="D25" s="11">
        <f>D26*D3</f>
        <v>5.1597803519999992E-2</v>
      </c>
      <c r="E25" s="9">
        <f t="shared" si="0"/>
        <v>6341.3700526079938</v>
      </c>
      <c r="F25" s="2"/>
      <c r="I25" s="46"/>
      <c r="K25" s="10">
        <v>10</v>
      </c>
      <c r="L25" t="s">
        <v>14</v>
      </c>
      <c r="M25" s="27">
        <f>M26+D5/10000</f>
        <v>1.2290499999999991</v>
      </c>
      <c r="N25" s="11">
        <f>N26*D4</f>
        <v>2.3579476910000015E-2</v>
      </c>
      <c r="O25" s="9">
        <f t="shared" si="1"/>
        <v>2898.03560962355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1.2279999999999991</v>
      </c>
      <c r="D26" s="11">
        <f>D27*D3</f>
        <v>4.2998169599999997E-2</v>
      </c>
      <c r="E26" s="3">
        <f t="shared" si="0"/>
        <v>5280.1752268799964</v>
      </c>
      <c r="F26" s="2"/>
      <c r="I26" s="46"/>
      <c r="K26" s="10">
        <v>9</v>
      </c>
      <c r="L26" t="s">
        <v>14</v>
      </c>
      <c r="M26" s="27">
        <f>M27+D5/10000</f>
        <v>1.2280499999999992</v>
      </c>
      <c r="N26" s="11">
        <f>N27*D4</f>
        <v>2.1435888100000012E-2</v>
      </c>
      <c r="O26" s="3">
        <f t="shared" si="1"/>
        <v>2632.4342381204997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1.2269999999999992</v>
      </c>
      <c r="D27" s="11">
        <f>D28*D3</f>
        <v>3.5831808E-2</v>
      </c>
      <c r="E27" s="3">
        <f t="shared" si="0"/>
        <v>4396.5628415999972</v>
      </c>
      <c r="F27" s="2"/>
      <c r="I27" s="46"/>
      <c r="K27" s="10">
        <v>8</v>
      </c>
      <c r="L27" t="s">
        <v>14</v>
      </c>
      <c r="M27" s="27">
        <f>M28+D5/10000</f>
        <v>1.2270499999999993</v>
      </c>
      <c r="N27" s="11">
        <f>N28*D4</f>
        <v>1.9487171000000008E-2</v>
      </c>
      <c r="O27" s="3">
        <f t="shared" si="1"/>
        <v>2391.1733175549994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1.2259999999999993</v>
      </c>
      <c r="D28" s="11">
        <f>D29*D3</f>
        <v>2.9859839999999999E-2</v>
      </c>
      <c r="E28" s="3">
        <f t="shared" si="0"/>
        <v>3660.8163839999979</v>
      </c>
      <c r="F28" s="2"/>
      <c r="I28" s="46"/>
      <c r="K28" s="10">
        <v>7</v>
      </c>
      <c r="L28" t="s">
        <v>14</v>
      </c>
      <c r="M28" s="27">
        <f>M29+D5/10000</f>
        <v>1.2260499999999994</v>
      </c>
      <c r="N28" s="11">
        <f>N29*D4</f>
        <v>1.7715610000000007E-2</v>
      </c>
      <c r="O28" s="3">
        <f t="shared" si="1"/>
        <v>2172.0223640499999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1.2249999999999994</v>
      </c>
      <c r="D29" s="11">
        <f>D30*D3</f>
        <v>2.4883200000000001E-2</v>
      </c>
      <c r="E29" s="3">
        <f t="shared" si="0"/>
        <v>3048.1919999999986</v>
      </c>
      <c r="F29" s="2"/>
      <c r="I29" s="46"/>
      <c r="K29" s="10">
        <v>6</v>
      </c>
      <c r="L29" t="s">
        <v>14</v>
      </c>
      <c r="M29" s="27">
        <f>M30+D5/10000</f>
        <v>1.2250499999999995</v>
      </c>
      <c r="N29" s="11">
        <f>N30*D4</f>
        <v>1.6105100000000004E-2</v>
      </c>
      <c r="O29" s="3">
        <f t="shared" si="1"/>
        <v>1972.9552754999997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1.2239999999999995</v>
      </c>
      <c r="D30" s="11">
        <f>D31*D3</f>
        <v>2.0736000000000001E-2</v>
      </c>
      <c r="E30" s="3">
        <f t="shared" si="0"/>
        <v>2538.0863999999988</v>
      </c>
      <c r="F30" s="2"/>
      <c r="I30" s="46"/>
      <c r="K30" s="10">
        <v>5</v>
      </c>
      <c r="L30" t="s">
        <v>14</v>
      </c>
      <c r="M30" s="27">
        <f>M31+D5/10000</f>
        <v>1.2240499999999996</v>
      </c>
      <c r="N30" s="11">
        <f>N31*D4</f>
        <v>1.4641000000000003E-2</v>
      </c>
      <c r="O30" s="3">
        <f t="shared" si="1"/>
        <v>1792.1316049999998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1.2229999999999996</v>
      </c>
      <c r="D31" s="11">
        <f>D32*D3</f>
        <v>1.728E-2</v>
      </c>
      <c r="E31" s="3">
        <f t="shared" si="0"/>
        <v>2113.3439999999996</v>
      </c>
      <c r="F31" s="2"/>
      <c r="I31" s="46"/>
      <c r="K31" s="10">
        <v>4</v>
      </c>
      <c r="L31" t="s">
        <v>14</v>
      </c>
      <c r="M31" s="27">
        <f>M32+D5/10000</f>
        <v>1.2230499999999997</v>
      </c>
      <c r="N31" s="11">
        <f>N32*D4</f>
        <v>1.3310000000000002E-2</v>
      </c>
      <c r="O31" s="3">
        <f t="shared" si="1"/>
        <v>1627.8795499999999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1.2219999999999998</v>
      </c>
      <c r="D32" s="11">
        <f>D33*D3</f>
        <v>1.44E-2</v>
      </c>
      <c r="E32" s="3">
        <f t="shared" si="0"/>
        <v>1759.6799999999996</v>
      </c>
      <c r="F32" s="2"/>
      <c r="I32" s="46"/>
      <c r="K32" s="10">
        <v>3</v>
      </c>
      <c r="L32" t="s">
        <v>14</v>
      </c>
      <c r="M32" s="27">
        <f>M33+D5/10000</f>
        <v>1.2220499999999999</v>
      </c>
      <c r="N32" s="11">
        <f>N33*D4</f>
        <v>1.2100000000000001E-2</v>
      </c>
      <c r="O32" s="3">
        <f t="shared" si="1"/>
        <v>1478.6805000000002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1.2209999999999999</v>
      </c>
      <c r="D33" s="11">
        <f>D34*D3</f>
        <v>1.2E-2</v>
      </c>
      <c r="E33" s="3">
        <f t="shared" si="0"/>
        <v>1465.1999999999998</v>
      </c>
      <c r="F33" s="2"/>
      <c r="I33" s="46"/>
      <c r="K33" s="10">
        <v>2</v>
      </c>
      <c r="L33" t="s">
        <v>14</v>
      </c>
      <c r="M33" s="27">
        <f>M34+D5/10000</f>
        <v>1.22105</v>
      </c>
      <c r="N33" s="11">
        <f>N34*D4</f>
        <v>1.1000000000000001E-2</v>
      </c>
      <c r="O33" s="3">
        <f t="shared" si="1"/>
        <v>1343.155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1.22</v>
      </c>
      <c r="D34" s="24">
        <f>D2</f>
        <v>0.01</v>
      </c>
      <c r="E34" s="25">
        <f t="shared" si="0"/>
        <v>1220</v>
      </c>
      <c r="F34" s="6"/>
      <c r="I34" s="46"/>
      <c r="K34" s="42">
        <v>1</v>
      </c>
      <c r="L34" s="5" t="s">
        <v>14</v>
      </c>
      <c r="M34" s="29">
        <f>C34+0.00005</f>
        <v>1.2200500000000001</v>
      </c>
      <c r="N34" s="24">
        <f>D2</f>
        <v>0.01</v>
      </c>
      <c r="O34" s="25">
        <f t="shared" si="1"/>
        <v>1220.0500000000002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584909.56211000646</v>
      </c>
      <c r="F35" s="27">
        <f>E35/100000/D35</f>
        <v>1.2392648411227551</v>
      </c>
      <c r="I35" s="46"/>
      <c r="K35" t="s">
        <v>15</v>
      </c>
      <c r="M35" s="27"/>
      <c r="N35" s="12">
        <f>SUM(N10:N34)</f>
        <v>0.98347059433883843</v>
      </c>
      <c r="O35" s="4">
        <f>SUM(O10:O34)</f>
        <v>121615.18869438421</v>
      </c>
      <c r="P35" s="27">
        <f>O35/100000/N35</f>
        <v>1.2365920180475038</v>
      </c>
      <c r="Q35" s="27"/>
    </row>
    <row r="36" spans="1:19" x14ac:dyDescent="0.25">
      <c r="A36" t="s">
        <v>26</v>
      </c>
      <c r="C36" s="27">
        <f>F35-0.0005</f>
        <v>1.2387648411227552</v>
      </c>
      <c r="D36" s="11">
        <f>-D35</f>
        <v>-4.7198108322034482</v>
      </c>
      <c r="E36" s="3">
        <f>D36*C36*100000</f>
        <v>-584673.57156839629</v>
      </c>
      <c r="I36" s="46"/>
      <c r="K36" t="s">
        <v>27</v>
      </c>
      <c r="M36" s="27">
        <f>C36</f>
        <v>1.2387648411227552</v>
      </c>
      <c r="N36" s="11">
        <f>-N35</f>
        <v>-0.98347059433883843</v>
      </c>
      <c r="O36" s="3">
        <f>M36*N36*100000</f>
        <v>-121828.8794545053</v>
      </c>
    </row>
    <row r="37" spans="1:19" s="51" customFormat="1" ht="31.5" customHeight="1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213.69076012108417</v>
      </c>
      <c r="P37" s="48"/>
      <c r="Q37" s="52"/>
    </row>
    <row r="38" spans="1:19" ht="28.5" customHeight="1" thickTop="1" x14ac:dyDescent="0.25">
      <c r="I38" s="46"/>
    </row>
    <row r="39" spans="1:19" x14ac:dyDescent="0.25">
      <c r="A39" s="45" t="s">
        <v>43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86</v>
      </c>
      <c r="I40" s="46"/>
      <c r="K40" s="26" t="s">
        <v>86</v>
      </c>
    </row>
    <row r="41" spans="1:19" x14ac:dyDescent="0.25">
      <c r="A41" s="39" t="s">
        <v>31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31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1.2399999999999978</v>
      </c>
      <c r="D42" s="11">
        <f>D43*D3</f>
        <v>0.3833759992447473</v>
      </c>
      <c r="E42" s="9">
        <f t="shared" ref="E42:E62" si="2">100000*D42*C42</f>
        <v>47538.623906348577</v>
      </c>
      <c r="F42" s="8"/>
      <c r="I42" s="46"/>
      <c r="K42" s="10">
        <v>21</v>
      </c>
      <c r="L42" t="s">
        <v>14</v>
      </c>
      <c r="M42" s="27">
        <f>M43+D5/10000</f>
        <v>1.2400499999999979</v>
      </c>
      <c r="N42" s="11">
        <f>N43*D4</f>
        <v>6.7274999493256105E-2</v>
      </c>
      <c r="O42" s="9">
        <f t="shared" ref="O42:O62" si="3">100000*N42*M42</f>
        <v>8342.4363121612078</v>
      </c>
      <c r="P42" s="8"/>
      <c r="Q42" s="8"/>
      <c r="R42" s="4">
        <f>N63*(M42-P63)*100000</f>
        <v>430.02499442575981</v>
      </c>
    </row>
    <row r="43" spans="1:19" x14ac:dyDescent="0.25">
      <c r="A43" s="10">
        <v>20</v>
      </c>
      <c r="B43" t="s">
        <v>12</v>
      </c>
      <c r="C43" s="30">
        <f>C44+D5/10000</f>
        <v>1.2389999999999979</v>
      </c>
      <c r="D43" s="31">
        <f>D44*D3</f>
        <v>0.31947999937062277</v>
      </c>
      <c r="E43" s="32">
        <f t="shared" si="2"/>
        <v>39583.571922020092</v>
      </c>
      <c r="F43" s="8"/>
      <c r="I43" s="46"/>
      <c r="K43" s="10">
        <v>20</v>
      </c>
      <c r="L43" t="s">
        <v>14</v>
      </c>
      <c r="M43" s="30">
        <f>M44+D5/10000</f>
        <v>1.239049999999998</v>
      </c>
      <c r="N43" s="31">
        <f>N44*D4</f>
        <v>6.1159090448414631E-2</v>
      </c>
      <c r="O43" s="32">
        <f t="shared" si="3"/>
        <v>7577.9171020108024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1.237999999999998</v>
      </c>
      <c r="D44" s="31">
        <f>D45*D3</f>
        <v>0.26623333280885231</v>
      </c>
      <c r="E44" s="32">
        <f t="shared" si="2"/>
        <v>32959.686601735862</v>
      </c>
      <c r="F44" s="8"/>
      <c r="I44" s="46"/>
      <c r="K44" s="10">
        <v>19</v>
      </c>
      <c r="L44" t="s">
        <v>14</v>
      </c>
      <c r="M44" s="30">
        <f>M45+D5/10000</f>
        <v>1.2380499999999981</v>
      </c>
      <c r="N44" s="31">
        <f>N45*D4</f>
        <v>5.5599173134922387E-2</v>
      </c>
      <c r="O44" s="32">
        <f t="shared" si="3"/>
        <v>6883.4556299690548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1.2369999999999981</v>
      </c>
      <c r="D45" s="11">
        <f>D46*D3</f>
        <v>0.2218611106740436</v>
      </c>
      <c r="E45" s="9">
        <f t="shared" si="2"/>
        <v>27444.219390379152</v>
      </c>
      <c r="F45" s="2"/>
      <c r="I45" s="46"/>
      <c r="K45" s="10">
        <v>18</v>
      </c>
      <c r="L45" t="s">
        <v>14</v>
      </c>
      <c r="M45" s="27">
        <f>M46+D5/10000</f>
        <v>1.2370499999999982</v>
      </c>
      <c r="N45" s="11">
        <f>N46*D4</f>
        <v>5.0544702849929436E-2</v>
      </c>
      <c r="O45" s="9">
        <f t="shared" si="3"/>
        <v>6252.6324660505115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1.2359999999999982</v>
      </c>
      <c r="D46" s="11">
        <f>D47*D3</f>
        <v>0.18488425889503635</v>
      </c>
      <c r="E46" s="9">
        <f t="shared" si="2"/>
        <v>22851.694399426462</v>
      </c>
      <c r="F46" s="2"/>
      <c r="I46" s="46"/>
      <c r="K46" s="10">
        <v>17</v>
      </c>
      <c r="L46" t="s">
        <v>14</v>
      </c>
      <c r="M46" s="27">
        <f>M47+D5/10000</f>
        <v>1.2360499999999983</v>
      </c>
      <c r="N46" s="11">
        <f>N47*D4</f>
        <v>4.5949729863572208E-2</v>
      </c>
      <c r="O46" s="9">
        <f t="shared" si="3"/>
        <v>5679.6163597868353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1.2349999999999983</v>
      </c>
      <c r="D47" s="21">
        <f>D48*D3</f>
        <v>0.15407021574586363</v>
      </c>
      <c r="E47" s="22">
        <f t="shared" si="2"/>
        <v>19027.671644614133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1.2350499999999984</v>
      </c>
      <c r="N47" s="21">
        <f>N48*D4</f>
        <v>4.1772481694156552E-2</v>
      </c>
      <c r="O47" s="22">
        <f t="shared" si="3"/>
        <v>5159.1103516367984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1.2339999999999984</v>
      </c>
      <c r="D48" s="21">
        <f>D49*D3</f>
        <v>0.12839184645488635</v>
      </c>
      <c r="E48" s="22">
        <f t="shared" si="2"/>
        <v>15843.553852532958</v>
      </c>
      <c r="F48" s="99"/>
      <c r="G48" s="100"/>
      <c r="I48" s="46"/>
      <c r="K48" s="10">
        <v>15</v>
      </c>
      <c r="L48" t="s">
        <v>14</v>
      </c>
      <c r="M48" s="28">
        <f>M49+D5/10000</f>
        <v>1.2340499999999985</v>
      </c>
      <c r="N48" s="21">
        <f>N49*D4</f>
        <v>3.7974983358324138E-2</v>
      </c>
      <c r="O48" s="22">
        <f t="shared" si="3"/>
        <v>4686.3028213339849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1.2329999999999985</v>
      </c>
      <c r="D49" s="11">
        <f>D50*D3</f>
        <v>0.10699320537907198</v>
      </c>
      <c r="E49" s="9">
        <f t="shared" si="2"/>
        <v>13192.262223239559</v>
      </c>
      <c r="F49" s="2"/>
      <c r="I49" s="46"/>
      <c r="K49" s="10">
        <v>14</v>
      </c>
      <c r="L49" t="s">
        <v>14</v>
      </c>
      <c r="M49" s="27">
        <f>M50+D5/10000</f>
        <v>1.2330499999999986</v>
      </c>
      <c r="N49" s="11">
        <f>N50*D4</f>
        <v>3.4522712143931031E-2</v>
      </c>
      <c r="O49" s="9">
        <f t="shared" si="3"/>
        <v>4256.8230209074109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1.2319999999999987</v>
      </c>
      <c r="D50" s="11">
        <f>D51*D3</f>
        <v>8.916100448255998E-2</v>
      </c>
      <c r="E50" s="9">
        <f t="shared" si="2"/>
        <v>10984.635752251377</v>
      </c>
      <c r="F50" s="2"/>
      <c r="I50" s="46"/>
      <c r="K50" s="10">
        <v>13</v>
      </c>
      <c r="L50" t="s">
        <v>14</v>
      </c>
      <c r="M50" s="27">
        <f>M51+D5/10000</f>
        <v>1.2320499999999988</v>
      </c>
      <c r="N50" s="11">
        <f>N51*D4</f>
        <v>3.1384283767210024E-2</v>
      </c>
      <c r="O50" s="9">
        <f t="shared" si="3"/>
        <v>3866.7006815391069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1.2309999999999988</v>
      </c>
      <c r="D51" s="11">
        <f>D52*D3</f>
        <v>7.4300837068799988E-2</v>
      </c>
      <c r="E51" s="9">
        <f t="shared" si="2"/>
        <v>9146.4330431692706</v>
      </c>
      <c r="F51" s="2"/>
      <c r="I51" s="46"/>
      <c r="K51" s="10">
        <v>12</v>
      </c>
      <c r="L51" t="s">
        <v>14</v>
      </c>
      <c r="M51" s="27">
        <f>M52+D5/10000</f>
        <v>1.2310499999999989</v>
      </c>
      <c r="N51" s="11">
        <f>N52*D4</f>
        <v>2.8531167061100021E-2</v>
      </c>
      <c r="O51" s="9">
        <f t="shared" si="3"/>
        <v>3512.3293210567149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1.2299999999999989</v>
      </c>
      <c r="D52" s="11">
        <f>D53*D3</f>
        <v>6.1917364223999988E-2</v>
      </c>
      <c r="E52" s="9">
        <f t="shared" si="2"/>
        <v>7615.8357995519909</v>
      </c>
      <c r="F52" s="2"/>
      <c r="I52" s="46"/>
      <c r="K52" s="10">
        <v>11</v>
      </c>
      <c r="L52" t="s">
        <v>14</v>
      </c>
      <c r="M52" s="27">
        <f>M53+D5/10000</f>
        <v>1.230049999999999</v>
      </c>
      <c r="N52" s="11">
        <f>N53*D4</f>
        <v>2.5937424601000018E-2</v>
      </c>
      <c r="O52" s="9">
        <f t="shared" si="3"/>
        <v>3190.4329130460042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1.228999999999999</v>
      </c>
      <c r="D53" s="11">
        <f>D54*D3</f>
        <v>5.1597803519999992E-2</v>
      </c>
      <c r="E53" s="9">
        <f t="shared" si="2"/>
        <v>6341.3700526079938</v>
      </c>
      <c r="F53" s="2"/>
      <c r="I53" s="46"/>
      <c r="K53" s="10">
        <v>10</v>
      </c>
      <c r="L53" t="s">
        <v>14</v>
      </c>
      <c r="M53" s="27">
        <f>M54+D5/10000</f>
        <v>1.2290499999999991</v>
      </c>
      <c r="N53" s="11">
        <f>N54*D4</f>
        <v>2.3579476910000015E-2</v>
      </c>
      <c r="O53" s="9">
        <f t="shared" si="3"/>
        <v>2898.03560962355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1.2279999999999991</v>
      </c>
      <c r="D54" s="11">
        <f>D55*D3</f>
        <v>4.2998169599999997E-2</v>
      </c>
      <c r="E54" s="3">
        <f t="shared" si="2"/>
        <v>5280.1752268799964</v>
      </c>
      <c r="F54" s="2"/>
      <c r="I54" s="46"/>
      <c r="K54" s="10">
        <v>9</v>
      </c>
      <c r="L54" t="s">
        <v>14</v>
      </c>
      <c r="M54" s="27">
        <f>M55+D5/10000</f>
        <v>1.2280499999999992</v>
      </c>
      <c r="N54" s="11">
        <f>N55*D4</f>
        <v>2.1435888100000012E-2</v>
      </c>
      <c r="O54" s="3">
        <f t="shared" si="3"/>
        <v>2632.4342381204997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1.2269999999999992</v>
      </c>
      <c r="D55" s="11">
        <f>D56*D3</f>
        <v>3.5831808E-2</v>
      </c>
      <c r="E55" s="3">
        <f t="shared" si="2"/>
        <v>4396.5628415999972</v>
      </c>
      <c r="F55" s="2"/>
      <c r="I55" s="46"/>
      <c r="K55" s="10">
        <v>8</v>
      </c>
      <c r="L55" t="s">
        <v>14</v>
      </c>
      <c r="M55" s="27">
        <f>M56+D5/10000</f>
        <v>1.2270499999999993</v>
      </c>
      <c r="N55" s="11">
        <f>N56*D4</f>
        <v>1.9487171000000008E-2</v>
      </c>
      <c r="O55" s="3">
        <f t="shared" si="3"/>
        <v>2391.1733175549994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1.2259999999999993</v>
      </c>
      <c r="D56" s="11">
        <f>D57*D3</f>
        <v>2.9859839999999999E-2</v>
      </c>
      <c r="E56" s="3">
        <f t="shared" si="2"/>
        <v>3660.8163839999979</v>
      </c>
      <c r="F56" s="2"/>
      <c r="I56" s="46"/>
      <c r="K56" s="10">
        <v>7</v>
      </c>
      <c r="L56" t="s">
        <v>14</v>
      </c>
      <c r="M56" s="27">
        <f>M57+D5/10000</f>
        <v>1.2260499999999994</v>
      </c>
      <c r="N56" s="11">
        <f>N57*D4</f>
        <v>1.7715610000000007E-2</v>
      </c>
      <c r="O56" s="3">
        <f t="shared" si="3"/>
        <v>2172.0223640499999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1.2249999999999994</v>
      </c>
      <c r="D57" s="11">
        <f>D58*D3</f>
        <v>2.4883200000000001E-2</v>
      </c>
      <c r="E57" s="3">
        <f t="shared" si="2"/>
        <v>3048.1919999999986</v>
      </c>
      <c r="F57" s="2"/>
      <c r="I57" s="46"/>
      <c r="K57" s="10">
        <v>6</v>
      </c>
      <c r="L57" t="s">
        <v>14</v>
      </c>
      <c r="M57" s="27">
        <f>M58+D5/10000</f>
        <v>1.2250499999999995</v>
      </c>
      <c r="N57" s="11">
        <f>N58*D4</f>
        <v>1.6105100000000004E-2</v>
      </c>
      <c r="O57" s="3">
        <f t="shared" si="3"/>
        <v>1972.9552754999997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1.2239999999999995</v>
      </c>
      <c r="D58" s="11">
        <f>D59*D3</f>
        <v>2.0736000000000001E-2</v>
      </c>
      <c r="E58" s="3">
        <f t="shared" si="2"/>
        <v>2538.0863999999988</v>
      </c>
      <c r="F58" s="2"/>
      <c r="I58" s="46"/>
      <c r="K58" s="10">
        <v>5</v>
      </c>
      <c r="L58" t="s">
        <v>14</v>
      </c>
      <c r="M58" s="27">
        <f>M59+D5/10000</f>
        <v>1.2240499999999996</v>
      </c>
      <c r="N58" s="11">
        <f>N59*D4</f>
        <v>1.4641000000000003E-2</v>
      </c>
      <c r="O58" s="3">
        <f t="shared" si="3"/>
        <v>1792.1316049999998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1.2229999999999996</v>
      </c>
      <c r="D59" s="11">
        <f>D60*D3</f>
        <v>1.728E-2</v>
      </c>
      <c r="E59" s="3">
        <f t="shared" si="2"/>
        <v>2113.3439999999996</v>
      </c>
      <c r="F59" s="2"/>
      <c r="I59" s="46"/>
      <c r="K59" s="10">
        <v>4</v>
      </c>
      <c r="L59" t="s">
        <v>14</v>
      </c>
      <c r="M59" s="27">
        <f>M60+D5/10000</f>
        <v>1.2230499999999997</v>
      </c>
      <c r="N59" s="11">
        <f>N60*D4</f>
        <v>1.3310000000000002E-2</v>
      </c>
      <c r="O59" s="3">
        <f t="shared" si="3"/>
        <v>1627.8795499999999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1.2219999999999998</v>
      </c>
      <c r="D60" s="11">
        <f>D61*D3</f>
        <v>1.44E-2</v>
      </c>
      <c r="E60" s="3">
        <f t="shared" si="2"/>
        <v>1759.6799999999996</v>
      </c>
      <c r="F60" s="2"/>
      <c r="I60" s="46"/>
      <c r="K60" s="10">
        <v>3</v>
      </c>
      <c r="L60" t="s">
        <v>14</v>
      </c>
      <c r="M60" s="27">
        <f>M61+D5/10000</f>
        <v>1.2220499999999999</v>
      </c>
      <c r="N60" s="11">
        <f>N61*D4</f>
        <v>1.2100000000000001E-2</v>
      </c>
      <c r="O60" s="3">
        <f t="shared" si="3"/>
        <v>1478.6805000000002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1.2209999999999999</v>
      </c>
      <c r="D61" s="11">
        <f>D62*D3</f>
        <v>1.2E-2</v>
      </c>
      <c r="E61" s="3">
        <f t="shared" si="2"/>
        <v>1465.1999999999998</v>
      </c>
      <c r="F61" s="2"/>
      <c r="I61" s="46"/>
      <c r="K61" s="10">
        <v>2</v>
      </c>
      <c r="L61" t="s">
        <v>14</v>
      </c>
      <c r="M61" s="27">
        <f>M62+D5/10000</f>
        <v>1.22105</v>
      </c>
      <c r="N61" s="11">
        <f>N62*D4</f>
        <v>1.1000000000000001E-2</v>
      </c>
      <c r="O61" s="3">
        <f t="shared" si="3"/>
        <v>1343.155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1.22</v>
      </c>
      <c r="D62" s="24">
        <f>D2</f>
        <v>0.01</v>
      </c>
      <c r="E62" s="25">
        <f t="shared" si="2"/>
        <v>1220</v>
      </c>
      <c r="F62" s="6"/>
      <c r="I62" s="46"/>
      <c r="K62" s="42">
        <v>1</v>
      </c>
      <c r="L62" s="5" t="s">
        <v>14</v>
      </c>
      <c r="M62" s="29">
        <f>C62+0.00005</f>
        <v>1.2200500000000001</v>
      </c>
      <c r="N62" s="24">
        <f>D2</f>
        <v>0.01</v>
      </c>
      <c r="O62" s="25">
        <f t="shared" si="3"/>
        <v>1220.0500000000002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278011.61544035736</v>
      </c>
      <c r="F63" s="27">
        <f>E63/100000/D63</f>
        <v>1.2354666135773484</v>
      </c>
      <c r="I63" s="46"/>
      <c r="K63" t="s">
        <v>15</v>
      </c>
      <c r="M63" s="27"/>
      <c r="N63" s="12">
        <f>SUM(N42:N62)</f>
        <v>0.64002499442581651</v>
      </c>
      <c r="O63" s="4">
        <f>SUM(O42:O62)</f>
        <v>78936.274439347486</v>
      </c>
      <c r="P63" s="27">
        <f>O63/100000/N63</f>
        <v>1.2333311218597536</v>
      </c>
      <c r="Q63" s="27"/>
    </row>
    <row r="64" spans="1:17" x14ac:dyDescent="0.25">
      <c r="A64" t="s">
        <v>26</v>
      </c>
      <c r="C64" s="27">
        <f>F63-0.0005</f>
        <v>1.2349666135773485</v>
      </c>
      <c r="D64" s="11">
        <f>-D63</f>
        <v>-2.2502559954684842</v>
      </c>
      <c r="E64" s="3">
        <f>D64*C64*100000</f>
        <v>-277899.10264058394</v>
      </c>
      <c r="I64" s="46"/>
      <c r="K64" t="s">
        <v>27</v>
      </c>
      <c r="M64" s="27">
        <f>C64</f>
        <v>1.2349666135773485</v>
      </c>
      <c r="N64" s="11">
        <f>-N63</f>
        <v>-0.64002499442581651</v>
      </c>
      <c r="O64" s="3">
        <f>M64*N64*100000</f>
        <v>-79040.949997091186</v>
      </c>
    </row>
    <row r="65" spans="1:19" s="51" customFormat="1" ht="31.5" customHeight="1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104.67555774369976</v>
      </c>
      <c r="P65" s="48"/>
      <c r="Q65" s="52"/>
    </row>
    <row r="66" spans="1:19" ht="30.75" customHeight="1" thickTop="1" x14ac:dyDescent="0.25">
      <c r="I66" s="46"/>
    </row>
    <row r="67" spans="1:19" x14ac:dyDescent="0.25">
      <c r="A67" s="45" t="s">
        <v>44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87</v>
      </c>
      <c r="I68" s="46"/>
      <c r="K68" s="26" t="s">
        <v>87</v>
      </c>
    </row>
    <row r="69" spans="1:19" x14ac:dyDescent="0.25">
      <c r="A69" s="39" t="s">
        <v>31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31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1.2359999999999982</v>
      </c>
      <c r="D70" s="11">
        <f>D71*D3</f>
        <v>0.18488425889503635</v>
      </c>
      <c r="E70" s="9">
        <f t="shared" ref="E70:E86" si="4">100000*D70*C70</f>
        <v>22851.694399426462</v>
      </c>
      <c r="F70" s="2"/>
      <c r="I70" s="46"/>
      <c r="K70" s="10">
        <v>17</v>
      </c>
      <c r="L70" t="s">
        <v>14</v>
      </c>
      <c r="M70" s="27">
        <f>M71+D5/10000</f>
        <v>1.2360499999999983</v>
      </c>
      <c r="N70" s="11">
        <f>N71*D4</f>
        <v>4.5949729863572208E-2</v>
      </c>
      <c r="O70" s="9">
        <f t="shared" ref="O70:O86" si="5">100000*N70*M70</f>
        <v>5679.6163597868353</v>
      </c>
      <c r="P70" s="2"/>
      <c r="Q70" s="2"/>
      <c r="R70" s="4">
        <f>N87*(M70-P87)*100000</f>
        <v>235.44702849928254</v>
      </c>
    </row>
    <row r="71" spans="1:19" x14ac:dyDescent="0.25">
      <c r="A71" s="10">
        <v>16</v>
      </c>
      <c r="B71" t="s">
        <v>12</v>
      </c>
      <c r="C71" s="27">
        <f>C72+D5/10000</f>
        <v>1.2349999999999983</v>
      </c>
      <c r="D71" s="11">
        <f>D72*D3</f>
        <v>0.15407021574586363</v>
      </c>
      <c r="E71" s="9">
        <f t="shared" si="4"/>
        <v>19027.671644614133</v>
      </c>
      <c r="F71" s="2"/>
      <c r="I71" s="46"/>
      <c r="K71" s="10">
        <v>16</v>
      </c>
      <c r="L71" t="s">
        <v>14</v>
      </c>
      <c r="M71" s="27">
        <f>M72+D5/10000</f>
        <v>1.2350499999999984</v>
      </c>
      <c r="N71" s="11">
        <f>N72*D4</f>
        <v>4.1772481694156552E-2</v>
      </c>
      <c r="O71" s="9">
        <f t="shared" si="5"/>
        <v>5159.1103516367984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1.2339999999999984</v>
      </c>
      <c r="D72" s="11">
        <f>D73*D3</f>
        <v>0.12839184645488635</v>
      </c>
      <c r="E72" s="9">
        <f t="shared" si="4"/>
        <v>15843.553852532958</v>
      </c>
      <c r="F72" s="2"/>
      <c r="I72" s="46"/>
      <c r="K72" s="10">
        <v>15</v>
      </c>
      <c r="L72" t="s">
        <v>14</v>
      </c>
      <c r="M72" s="27">
        <f>M73+D5/10000</f>
        <v>1.2340499999999985</v>
      </c>
      <c r="N72" s="11">
        <f>N73*D4</f>
        <v>3.7974983358324138E-2</v>
      </c>
      <c r="O72" s="9">
        <f t="shared" si="5"/>
        <v>4686.3028213339849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1.2329999999999985</v>
      </c>
      <c r="D73" s="31">
        <f>D74*D3</f>
        <v>0.10699320537907198</v>
      </c>
      <c r="E73" s="32">
        <f t="shared" si="4"/>
        <v>13192.262223239559</v>
      </c>
      <c r="F73" s="2"/>
      <c r="I73" s="46"/>
      <c r="K73" s="10">
        <v>14</v>
      </c>
      <c r="L73" t="s">
        <v>14</v>
      </c>
      <c r="M73" s="30">
        <f>M74+D5/10000</f>
        <v>1.2330499999999986</v>
      </c>
      <c r="N73" s="31">
        <f>N74*D4</f>
        <v>3.4522712143931031E-2</v>
      </c>
      <c r="O73" s="32">
        <f t="shared" si="5"/>
        <v>4256.8230209074109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1.2319999999999987</v>
      </c>
      <c r="D74" s="31">
        <f>D75*D3</f>
        <v>8.916100448255998E-2</v>
      </c>
      <c r="E74" s="32">
        <f t="shared" si="4"/>
        <v>10984.635752251377</v>
      </c>
      <c r="F74" s="2"/>
      <c r="I74" s="46"/>
      <c r="K74" s="10">
        <v>13</v>
      </c>
      <c r="L74" t="s">
        <v>14</v>
      </c>
      <c r="M74" s="30">
        <f>M75+D5/10000</f>
        <v>1.2320499999999988</v>
      </c>
      <c r="N74" s="31">
        <f>N75*D4</f>
        <v>3.1384283767210024E-2</v>
      </c>
      <c r="O74" s="32">
        <f t="shared" si="5"/>
        <v>3866.7006815391069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1.2309999999999988</v>
      </c>
      <c r="D75" s="21">
        <f>D76*D3</f>
        <v>7.4300837068799988E-2</v>
      </c>
      <c r="E75" s="22">
        <f t="shared" si="4"/>
        <v>9146.4330431692706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1.2310499999999989</v>
      </c>
      <c r="N75" s="21">
        <f>N76*D4</f>
        <v>2.8531167061100021E-2</v>
      </c>
      <c r="O75" s="22">
        <f t="shared" si="5"/>
        <v>3512.3293210567149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1.2299999999999989</v>
      </c>
      <c r="D76" s="21">
        <f>D77*D3</f>
        <v>6.1917364223999988E-2</v>
      </c>
      <c r="E76" s="22">
        <f t="shared" si="4"/>
        <v>7615.8357995519909</v>
      </c>
      <c r="F76" s="99"/>
      <c r="G76" s="100"/>
      <c r="I76" s="46"/>
      <c r="K76" s="10">
        <v>11</v>
      </c>
      <c r="L76" t="s">
        <v>14</v>
      </c>
      <c r="M76" s="28">
        <f>M77+D5/10000</f>
        <v>1.230049999999999</v>
      </c>
      <c r="N76" s="21">
        <f>N77*D4</f>
        <v>2.5937424601000018E-2</v>
      </c>
      <c r="O76" s="22">
        <f t="shared" si="5"/>
        <v>3190.4329130460042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1.228999999999999</v>
      </c>
      <c r="D77" s="11">
        <f>D78*D3</f>
        <v>5.1597803519999992E-2</v>
      </c>
      <c r="E77" s="9">
        <f t="shared" si="4"/>
        <v>6341.3700526079938</v>
      </c>
      <c r="F77" s="2"/>
      <c r="I77" s="46"/>
      <c r="K77" s="10">
        <v>10</v>
      </c>
      <c r="L77" t="s">
        <v>14</v>
      </c>
      <c r="M77" s="27">
        <f>M78+D5/10000</f>
        <v>1.2290499999999991</v>
      </c>
      <c r="N77" s="11">
        <f>N78*D4</f>
        <v>2.3579476910000015E-2</v>
      </c>
      <c r="O77" s="9">
        <f t="shared" si="5"/>
        <v>2898.03560962355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1.2279999999999991</v>
      </c>
      <c r="D78" s="11">
        <f>D79*D3</f>
        <v>4.2998169599999997E-2</v>
      </c>
      <c r="E78" s="3">
        <f t="shared" si="4"/>
        <v>5280.1752268799964</v>
      </c>
      <c r="F78" s="2"/>
      <c r="I78" s="46"/>
      <c r="K78" s="10">
        <v>9</v>
      </c>
      <c r="L78" t="s">
        <v>14</v>
      </c>
      <c r="M78" s="27">
        <f>M79+D5/10000</f>
        <v>1.2280499999999992</v>
      </c>
      <c r="N78" s="11">
        <f>N79*D4</f>
        <v>2.1435888100000012E-2</v>
      </c>
      <c r="O78" s="3">
        <f t="shared" si="5"/>
        <v>2632.4342381204997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1.2269999999999992</v>
      </c>
      <c r="D79" s="11">
        <f>D80*D3</f>
        <v>3.5831808E-2</v>
      </c>
      <c r="E79" s="3">
        <f t="shared" si="4"/>
        <v>4396.5628415999972</v>
      </c>
      <c r="F79" s="2"/>
      <c r="I79" s="46"/>
      <c r="K79" s="10">
        <v>8</v>
      </c>
      <c r="L79" t="s">
        <v>14</v>
      </c>
      <c r="M79" s="27">
        <f>M80+D5/10000</f>
        <v>1.2270499999999993</v>
      </c>
      <c r="N79" s="11">
        <f>N80*D4</f>
        <v>1.9487171000000008E-2</v>
      </c>
      <c r="O79" s="3">
        <f t="shared" si="5"/>
        <v>2391.1733175549994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1.2259999999999993</v>
      </c>
      <c r="D80" s="11">
        <f>D81*D3</f>
        <v>2.9859839999999999E-2</v>
      </c>
      <c r="E80" s="3">
        <f t="shared" si="4"/>
        <v>3660.8163839999979</v>
      </c>
      <c r="F80" s="2"/>
      <c r="I80" s="46"/>
      <c r="K80" s="10">
        <v>7</v>
      </c>
      <c r="L80" t="s">
        <v>14</v>
      </c>
      <c r="M80" s="27">
        <f>M81+D5/10000</f>
        <v>1.2260499999999994</v>
      </c>
      <c r="N80" s="11">
        <f>N81*D4</f>
        <v>1.7715610000000007E-2</v>
      </c>
      <c r="O80" s="3">
        <f t="shared" si="5"/>
        <v>2172.0223640499999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1.2249999999999994</v>
      </c>
      <c r="D81" s="11">
        <f>D82*D3</f>
        <v>2.4883200000000001E-2</v>
      </c>
      <c r="E81" s="3">
        <f t="shared" si="4"/>
        <v>3048.1919999999986</v>
      </c>
      <c r="F81" s="2"/>
      <c r="I81" s="46"/>
      <c r="K81" s="10">
        <v>6</v>
      </c>
      <c r="L81" t="s">
        <v>14</v>
      </c>
      <c r="M81" s="27">
        <f>M82+D5/10000</f>
        <v>1.2250499999999995</v>
      </c>
      <c r="N81" s="11">
        <f>N82*D4</f>
        <v>1.6105100000000004E-2</v>
      </c>
      <c r="O81" s="3">
        <f t="shared" si="5"/>
        <v>1972.9552754999997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1.2239999999999995</v>
      </c>
      <c r="D82" s="11">
        <f>D83*D3</f>
        <v>2.0736000000000001E-2</v>
      </c>
      <c r="E82" s="3">
        <f t="shared" si="4"/>
        <v>2538.0863999999988</v>
      </c>
      <c r="F82" s="2"/>
      <c r="I82" s="46"/>
      <c r="K82" s="10">
        <v>5</v>
      </c>
      <c r="L82" t="s">
        <v>14</v>
      </c>
      <c r="M82" s="27">
        <f>M83+D5/10000</f>
        <v>1.2240499999999996</v>
      </c>
      <c r="N82" s="11">
        <f>N83*D4</f>
        <v>1.4641000000000003E-2</v>
      </c>
      <c r="O82" s="3">
        <f t="shared" si="5"/>
        <v>1792.1316049999998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1.2229999999999996</v>
      </c>
      <c r="D83" s="11">
        <f>D84*D3</f>
        <v>1.728E-2</v>
      </c>
      <c r="E83" s="3">
        <f t="shared" si="4"/>
        <v>2113.3439999999996</v>
      </c>
      <c r="F83" s="2"/>
      <c r="I83" s="46"/>
      <c r="K83" s="10">
        <v>4</v>
      </c>
      <c r="L83" t="s">
        <v>14</v>
      </c>
      <c r="M83" s="27">
        <f>M84+D5/10000</f>
        <v>1.2230499999999997</v>
      </c>
      <c r="N83" s="11">
        <f>N84*D4</f>
        <v>1.3310000000000002E-2</v>
      </c>
      <c r="O83" s="3">
        <f t="shared" si="5"/>
        <v>1627.8795499999999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1.2219999999999998</v>
      </c>
      <c r="D84" s="11">
        <f>D85*D3</f>
        <v>1.44E-2</v>
      </c>
      <c r="E84" s="3">
        <f t="shared" si="4"/>
        <v>1759.6799999999996</v>
      </c>
      <c r="F84" s="2"/>
      <c r="I84" s="46"/>
      <c r="K84" s="10">
        <v>3</v>
      </c>
      <c r="L84" t="s">
        <v>14</v>
      </c>
      <c r="M84" s="27">
        <f>M85+D5/10000</f>
        <v>1.2220499999999999</v>
      </c>
      <c r="N84" s="11">
        <f>N85*D4</f>
        <v>1.2100000000000001E-2</v>
      </c>
      <c r="O84" s="3">
        <f t="shared" si="5"/>
        <v>1478.6805000000002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1.2209999999999999</v>
      </c>
      <c r="D85" s="11">
        <f>D86*D3</f>
        <v>1.2E-2</v>
      </c>
      <c r="E85" s="3">
        <f t="shared" si="4"/>
        <v>1465.1999999999998</v>
      </c>
      <c r="F85" s="2"/>
      <c r="I85" s="46"/>
      <c r="K85" s="10">
        <v>2</v>
      </c>
      <c r="L85" t="s">
        <v>14</v>
      </c>
      <c r="M85" s="27">
        <f>M86+D5/10000</f>
        <v>1.22105</v>
      </c>
      <c r="N85" s="11">
        <f>N86*D4</f>
        <v>1.1000000000000001E-2</v>
      </c>
      <c r="O85" s="3">
        <f t="shared" si="5"/>
        <v>1343.155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1.22</v>
      </c>
      <c r="D86" s="24">
        <f>D2</f>
        <v>0.01</v>
      </c>
      <c r="E86" s="25">
        <f t="shared" si="4"/>
        <v>1220</v>
      </c>
      <c r="F86" s="6"/>
      <c r="I86" s="46"/>
      <c r="K86" s="42">
        <v>1</v>
      </c>
      <c r="L86" s="5" t="s">
        <v>14</v>
      </c>
      <c r="M86" s="29">
        <f>M62</f>
        <v>1.2200500000000001</v>
      </c>
      <c r="N86" s="24">
        <f>D2</f>
        <v>0.01</v>
      </c>
      <c r="O86" s="25">
        <f t="shared" si="5"/>
        <v>1220.0500000000002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130485.51361987369</v>
      </c>
      <c r="F87" s="27">
        <f>E87/100000/D87</f>
        <v>1.2318024124836258</v>
      </c>
      <c r="I87" s="46"/>
      <c r="K87" t="s">
        <v>15</v>
      </c>
      <c r="M87" s="27"/>
      <c r="N87" s="12">
        <f>SUM(N70:N86)</f>
        <v>0.40544702849929409</v>
      </c>
      <c r="O87" s="4">
        <f>SUM(O70:O86)</f>
        <v>49879.832929155898</v>
      </c>
      <c r="P87" s="27">
        <f>O87/100000/N87</f>
        <v>1.2302429028467461</v>
      </c>
      <c r="Q87" s="27"/>
      <c r="S87" s="13"/>
    </row>
    <row r="88" spans="1:19" x14ac:dyDescent="0.25">
      <c r="A88" t="s">
        <v>26</v>
      </c>
      <c r="C88" s="27">
        <f>F87-0.0005</f>
        <v>1.2313024124836258</v>
      </c>
      <c r="D88" s="11">
        <f>-D87</f>
        <v>-1.059305553370218</v>
      </c>
      <c r="E88" s="3">
        <f>D88*C88*100000</f>
        <v>-130432.54834220516</v>
      </c>
      <c r="I88" s="46"/>
      <c r="K88" t="s">
        <v>27</v>
      </c>
      <c r="M88" s="27">
        <f>C88</f>
        <v>1.2313024124836258</v>
      </c>
      <c r="N88" s="11">
        <f>-N87</f>
        <v>-0.40544702849929409</v>
      </c>
      <c r="O88" s="3">
        <f>M88*N88*100000</f>
        <v>-49922.790432549817</v>
      </c>
    </row>
    <row r="89" spans="1:19" s="51" customFormat="1" ht="33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42.957503393918159</v>
      </c>
      <c r="P89" s="48"/>
      <c r="Q89" s="52"/>
    </row>
    <row r="90" spans="1:19" ht="34.5" customHeight="1" thickTop="1" x14ac:dyDescent="0.25">
      <c r="I90" s="46"/>
    </row>
    <row r="91" spans="1:19" x14ac:dyDescent="0.25">
      <c r="A91" s="45" t="s">
        <v>45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29</v>
      </c>
      <c r="I92" s="46"/>
      <c r="K92" s="26" t="s">
        <v>29</v>
      </c>
    </row>
    <row r="93" spans="1:19" x14ac:dyDescent="0.25">
      <c r="A93" s="39" t="s">
        <v>31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31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1.2319999999999987</v>
      </c>
      <c r="D94" s="11">
        <f>D95*D3</f>
        <v>8.916100448255998E-2</v>
      </c>
      <c r="E94" s="9">
        <f t="shared" ref="E94:E106" si="6">100000*D94*C94</f>
        <v>10984.635752251377</v>
      </c>
      <c r="F94" s="2"/>
      <c r="I94" s="46"/>
      <c r="K94" s="10">
        <v>13</v>
      </c>
      <c r="L94" t="s">
        <v>14</v>
      </c>
      <c r="M94" s="27">
        <f>M95+D5/10000</f>
        <v>1.2320499999999988</v>
      </c>
      <c r="N94" s="11">
        <f>N95*D4</f>
        <v>3.1384283767210024E-2</v>
      </c>
      <c r="O94" s="9">
        <f t="shared" ref="O94:O106" si="7">100000*N94*M94</f>
        <v>3866.7006815391069</v>
      </c>
      <c r="P94" s="2"/>
      <c r="Q94" s="2"/>
      <c r="R94" s="4">
        <f>N107*(M94-P107)*100000</f>
        <v>115.22712143930119</v>
      </c>
    </row>
    <row r="95" spans="1:19" x14ac:dyDescent="0.25">
      <c r="A95" s="10">
        <v>12</v>
      </c>
      <c r="B95" t="s">
        <v>12</v>
      </c>
      <c r="C95" s="27">
        <f>C96+D5/10000</f>
        <v>1.2309999999999988</v>
      </c>
      <c r="D95" s="11">
        <f>D96*D3</f>
        <v>7.4300837068799988E-2</v>
      </c>
      <c r="E95" s="9">
        <f t="shared" si="6"/>
        <v>9146.4330431692706</v>
      </c>
      <c r="F95" s="2"/>
      <c r="I95" s="46"/>
      <c r="K95" s="10">
        <v>12</v>
      </c>
      <c r="L95" t="s">
        <v>14</v>
      </c>
      <c r="M95" s="27">
        <f>M96+D5/10000</f>
        <v>1.2310499999999989</v>
      </c>
      <c r="N95" s="11">
        <f>N96*D4</f>
        <v>2.8531167061100021E-2</v>
      </c>
      <c r="O95" s="9">
        <f t="shared" si="7"/>
        <v>3512.3293210567149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1.2299999999999989</v>
      </c>
      <c r="D96" s="31">
        <f>D97*D3</f>
        <v>6.1917364223999988E-2</v>
      </c>
      <c r="E96" s="32">
        <f t="shared" si="6"/>
        <v>7615.8357995519909</v>
      </c>
      <c r="F96" s="2"/>
      <c r="I96" s="46"/>
      <c r="K96" s="10">
        <v>11</v>
      </c>
      <c r="L96" t="s">
        <v>14</v>
      </c>
      <c r="M96" s="30">
        <f>M97+D5/10000</f>
        <v>1.230049999999999</v>
      </c>
      <c r="N96" s="31">
        <f>N97*D4</f>
        <v>2.5937424601000018E-2</v>
      </c>
      <c r="O96" s="32">
        <f t="shared" si="7"/>
        <v>3190.4329130460042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1.228999999999999</v>
      </c>
      <c r="D97" s="31">
        <f>D98*D3</f>
        <v>5.1597803519999992E-2</v>
      </c>
      <c r="E97" s="32">
        <f t="shared" si="6"/>
        <v>6341.3700526079938</v>
      </c>
      <c r="F97" s="2"/>
      <c r="I97" s="46"/>
      <c r="K97" s="10">
        <v>10</v>
      </c>
      <c r="L97" t="s">
        <v>14</v>
      </c>
      <c r="M97" s="30">
        <f>M98+D5/10000</f>
        <v>1.2290499999999991</v>
      </c>
      <c r="N97" s="31">
        <f>N98*D4</f>
        <v>2.3579476910000015E-2</v>
      </c>
      <c r="O97" s="32">
        <f t="shared" si="7"/>
        <v>2898.03560962355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1.2279999999999991</v>
      </c>
      <c r="D98" s="21">
        <f>D99*D3</f>
        <v>4.2998169599999997E-2</v>
      </c>
      <c r="E98" s="38">
        <f t="shared" si="6"/>
        <v>5280.1752268799964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1.2280499999999992</v>
      </c>
      <c r="N98" s="21">
        <f>N99*D4</f>
        <v>2.1435888100000012E-2</v>
      </c>
      <c r="O98" s="38">
        <f t="shared" si="7"/>
        <v>2632.4342381204997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1.2269999999999992</v>
      </c>
      <c r="D99" s="21">
        <f>D100*D3</f>
        <v>3.5831808E-2</v>
      </c>
      <c r="E99" s="38">
        <f t="shared" si="6"/>
        <v>4396.5628415999972</v>
      </c>
      <c r="F99" s="99"/>
      <c r="G99" s="100"/>
      <c r="I99" s="46"/>
      <c r="K99" s="10">
        <v>8</v>
      </c>
      <c r="L99" t="s">
        <v>14</v>
      </c>
      <c r="M99" s="28">
        <f>M100+D5/10000</f>
        <v>1.2270499999999993</v>
      </c>
      <c r="N99" s="21">
        <f>N100*D4</f>
        <v>1.9487171000000008E-2</v>
      </c>
      <c r="O99" s="38">
        <f t="shared" si="7"/>
        <v>2391.1733175549994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1.2259999999999993</v>
      </c>
      <c r="D100" s="11">
        <f>D101*D3</f>
        <v>2.9859839999999999E-2</v>
      </c>
      <c r="E100" s="3">
        <f t="shared" si="6"/>
        <v>3660.8163839999979</v>
      </c>
      <c r="F100" s="2"/>
      <c r="I100" s="46"/>
      <c r="K100" s="10">
        <v>7</v>
      </c>
      <c r="L100" t="s">
        <v>14</v>
      </c>
      <c r="M100" s="27">
        <f>M101+D5/10000</f>
        <v>1.2260499999999994</v>
      </c>
      <c r="N100" s="11">
        <f>N101*D4</f>
        <v>1.7715610000000007E-2</v>
      </c>
      <c r="O100" s="3">
        <f t="shared" si="7"/>
        <v>2172.0223640499999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1.2249999999999994</v>
      </c>
      <c r="D101" s="11">
        <f>D102*D3</f>
        <v>2.4883200000000001E-2</v>
      </c>
      <c r="E101" s="3">
        <f t="shared" si="6"/>
        <v>3048.1919999999986</v>
      </c>
      <c r="F101" s="2"/>
      <c r="I101" s="46"/>
      <c r="K101" s="10">
        <v>6</v>
      </c>
      <c r="L101" t="s">
        <v>14</v>
      </c>
      <c r="M101" s="27">
        <f>M102+D5/10000</f>
        <v>1.2250499999999995</v>
      </c>
      <c r="N101" s="11">
        <f>N102*D4</f>
        <v>1.6105100000000004E-2</v>
      </c>
      <c r="O101" s="3">
        <f t="shared" si="7"/>
        <v>1972.9552754999997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1.2239999999999995</v>
      </c>
      <c r="D102" s="11">
        <f>D103*D3</f>
        <v>2.0736000000000001E-2</v>
      </c>
      <c r="E102" s="3">
        <f t="shared" si="6"/>
        <v>2538.0863999999988</v>
      </c>
      <c r="F102" s="2"/>
      <c r="I102" s="46"/>
      <c r="K102" s="10">
        <v>5</v>
      </c>
      <c r="L102" t="s">
        <v>14</v>
      </c>
      <c r="M102" s="27">
        <f>M103+D5/10000</f>
        <v>1.2240499999999996</v>
      </c>
      <c r="N102" s="11">
        <f>N103*D4</f>
        <v>1.4641000000000003E-2</v>
      </c>
      <c r="O102" s="3">
        <f t="shared" si="7"/>
        <v>1792.1316049999998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1.2229999999999996</v>
      </c>
      <c r="D103" s="11">
        <f>D104*D3</f>
        <v>1.728E-2</v>
      </c>
      <c r="E103" s="3">
        <f t="shared" si="6"/>
        <v>2113.3439999999996</v>
      </c>
      <c r="F103" s="2"/>
      <c r="I103" s="46"/>
      <c r="K103" s="10">
        <v>4</v>
      </c>
      <c r="L103" t="s">
        <v>14</v>
      </c>
      <c r="M103" s="27">
        <f>M104+D5/10000</f>
        <v>1.2230499999999997</v>
      </c>
      <c r="N103" s="11">
        <f>N104*D4</f>
        <v>1.3310000000000002E-2</v>
      </c>
      <c r="O103" s="3">
        <f t="shared" si="7"/>
        <v>1627.8795499999999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1.2219999999999998</v>
      </c>
      <c r="D104" s="11">
        <f>D105*D3</f>
        <v>1.44E-2</v>
      </c>
      <c r="E104" s="3">
        <f t="shared" si="6"/>
        <v>1759.6799999999996</v>
      </c>
      <c r="F104" s="2"/>
      <c r="I104" s="46"/>
      <c r="K104" s="10">
        <v>3</v>
      </c>
      <c r="L104" t="s">
        <v>14</v>
      </c>
      <c r="M104" s="27">
        <f>M105+D5/10000</f>
        <v>1.2220499999999999</v>
      </c>
      <c r="N104" s="11">
        <f>N105*D4</f>
        <v>1.2100000000000001E-2</v>
      </c>
      <c r="O104" s="3">
        <f t="shared" si="7"/>
        <v>1478.6805000000002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1.2209999999999999</v>
      </c>
      <c r="D105" s="11">
        <f>D106*D3</f>
        <v>1.2E-2</v>
      </c>
      <c r="E105" s="3">
        <f t="shared" si="6"/>
        <v>1465.1999999999998</v>
      </c>
      <c r="F105" s="2"/>
      <c r="I105" s="46"/>
      <c r="K105" s="10">
        <v>2</v>
      </c>
      <c r="L105" t="s">
        <v>14</v>
      </c>
      <c r="M105" s="27">
        <f>M106+D5/10000</f>
        <v>1.22105</v>
      </c>
      <c r="N105" s="11">
        <f>N106*D4</f>
        <v>1.1000000000000001E-2</v>
      </c>
      <c r="O105" s="3">
        <f t="shared" si="7"/>
        <v>1343.155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1.22</v>
      </c>
      <c r="D106" s="24">
        <f>D2</f>
        <v>0.01</v>
      </c>
      <c r="E106" s="25">
        <f t="shared" si="6"/>
        <v>1220</v>
      </c>
      <c r="F106" s="6"/>
      <c r="I106" s="46"/>
      <c r="K106" s="42">
        <v>1</v>
      </c>
      <c r="L106" s="5" t="s">
        <v>14</v>
      </c>
      <c r="M106" s="29">
        <f>M86</f>
        <v>1.2200500000000001</v>
      </c>
      <c r="N106" s="24">
        <f>D2</f>
        <v>0.01</v>
      </c>
      <c r="O106" s="25">
        <f t="shared" si="7"/>
        <v>1220.0500000000002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59570.331500060616</v>
      </c>
      <c r="F107" s="27">
        <f>E107/100000/D107</f>
        <v>1.2283403000704203</v>
      </c>
      <c r="I107" s="46"/>
      <c r="K107" t="s">
        <v>15</v>
      </c>
      <c r="M107" s="27"/>
      <c r="N107" s="12">
        <f>SUM(N94:N106)</f>
        <v>0.24522712143931014</v>
      </c>
      <c r="O107" s="4">
        <f>SUM(O94:O106)</f>
        <v>30097.980375490875</v>
      </c>
      <c r="P107" s="27">
        <f>O107/100000/N107</f>
        <v>1.2273512080897484</v>
      </c>
      <c r="Q107" s="27"/>
    </row>
    <row r="108" spans="1:17" x14ac:dyDescent="0.25">
      <c r="A108" t="s">
        <v>26</v>
      </c>
      <c r="C108" s="27">
        <f>F107-0.0005</f>
        <v>1.2278403000704203</v>
      </c>
      <c r="D108" s="11">
        <f>-D107</f>
        <v>-0.48496602689536006</v>
      </c>
      <c r="E108" s="3">
        <f>D108*C108*100000</f>
        <v>-59546.083198715838</v>
      </c>
      <c r="I108" s="46"/>
      <c r="K108" t="s">
        <v>27</v>
      </c>
      <c r="M108" s="27">
        <f>C108</f>
        <v>1.2278403000704203</v>
      </c>
      <c r="N108" s="11">
        <f>-N107</f>
        <v>-0.24522712143931014</v>
      </c>
      <c r="O108" s="3">
        <f>M108*N108*100000</f>
        <v>-30109.974237344795</v>
      </c>
    </row>
    <row r="109" spans="1:17" s="51" customFormat="1" ht="31.5" customHeight="1" thickBot="1" x14ac:dyDescent="0.35">
      <c r="A109" s="48" t="s">
        <v>22</v>
      </c>
      <c r="B109" s="48"/>
      <c r="C109" s="49"/>
      <c r="D109" s="48"/>
      <c r="E109" s="50">
        <f>E107+E108</f>
        <v>24.248301344778156</v>
      </c>
      <c r="F109" s="48"/>
      <c r="I109" s="54"/>
      <c r="K109" s="48" t="s">
        <v>22</v>
      </c>
      <c r="L109" s="48"/>
      <c r="M109" s="49"/>
      <c r="N109" s="48"/>
      <c r="O109" s="50">
        <f>-(O107+O108)</f>
        <v>11.993861853919952</v>
      </c>
      <c r="P109" s="48"/>
      <c r="Q109" s="52"/>
    </row>
    <row r="110" spans="1:17" ht="33" customHeight="1" thickTop="1" x14ac:dyDescent="0.25">
      <c r="I110" s="46"/>
    </row>
    <row r="111" spans="1:17" x14ac:dyDescent="0.25">
      <c r="A111" s="45" t="s">
        <v>46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30</v>
      </c>
      <c r="I112" s="46"/>
      <c r="K112" s="26" t="s">
        <v>30</v>
      </c>
    </row>
    <row r="113" spans="1:19" x14ac:dyDescent="0.25">
      <c r="A113" s="39" t="s">
        <v>31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31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1.2279999999999991</v>
      </c>
      <c r="D114" s="11">
        <f>D115*D3</f>
        <v>4.2998169599999997E-2</v>
      </c>
      <c r="E114" s="3">
        <f t="shared" ref="E114:E122" si="8">100000*D114*C114</f>
        <v>5280.1752268799964</v>
      </c>
      <c r="F114" s="2"/>
      <c r="I114" s="46"/>
      <c r="K114" s="10">
        <v>9</v>
      </c>
      <c r="L114" t="s">
        <v>14</v>
      </c>
      <c r="M114" s="27">
        <f>M115+D5/10000</f>
        <v>1.2280499999999992</v>
      </c>
      <c r="N114" s="11">
        <f>N115*D4</f>
        <v>2.1435888100000012E-2</v>
      </c>
      <c r="O114" s="3">
        <f t="shared" ref="O114:O122" si="9">100000*N114*M114</f>
        <v>2632.4342381204997</v>
      </c>
      <c r="P114" s="8"/>
      <c r="Q114" s="8"/>
      <c r="R114" s="4">
        <f>N123*(M114-P123)*100000</f>
        <v>45.794769099993552</v>
      </c>
    </row>
    <row r="115" spans="1:19" x14ac:dyDescent="0.25">
      <c r="A115" s="10">
        <v>8</v>
      </c>
      <c r="B115" t="s">
        <v>12</v>
      </c>
      <c r="C115" s="27">
        <f>C116+D5/10000</f>
        <v>1.2269999999999992</v>
      </c>
      <c r="D115" s="11">
        <f>D116*D3</f>
        <v>3.5831808E-2</v>
      </c>
      <c r="E115" s="3">
        <f t="shared" si="8"/>
        <v>4396.5628415999972</v>
      </c>
      <c r="F115" s="2"/>
      <c r="I115" s="46"/>
      <c r="K115" s="10">
        <v>8</v>
      </c>
      <c r="L115" t="s">
        <v>14</v>
      </c>
      <c r="M115" s="27">
        <f>M116+D5/10000</f>
        <v>1.2270499999999993</v>
      </c>
      <c r="N115" s="11">
        <f>N116*D4</f>
        <v>1.9487171000000008E-2</v>
      </c>
      <c r="O115" s="3">
        <f t="shared" si="9"/>
        <v>2391.1733175549994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1.2259999999999993</v>
      </c>
      <c r="D116" s="11">
        <f>D117*D3</f>
        <v>2.9859839999999999E-2</v>
      </c>
      <c r="E116" s="3">
        <f t="shared" si="8"/>
        <v>3660.8163839999979</v>
      </c>
      <c r="F116" s="2"/>
      <c r="I116" s="46"/>
      <c r="K116" s="10">
        <v>7</v>
      </c>
      <c r="L116" t="s">
        <v>14</v>
      </c>
      <c r="M116" s="27">
        <f>M117+D5/10000</f>
        <v>1.2260499999999994</v>
      </c>
      <c r="N116" s="11">
        <f>N117*D4</f>
        <v>1.7715610000000007E-2</v>
      </c>
      <c r="O116" s="3">
        <f t="shared" si="9"/>
        <v>2172.0223640499999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1.2249999999999994</v>
      </c>
      <c r="D117" s="21">
        <f>D118*D3</f>
        <v>2.4883200000000001E-2</v>
      </c>
      <c r="E117" s="38">
        <f t="shared" si="8"/>
        <v>3048.1919999999986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1.2250499999999995</v>
      </c>
      <c r="N117" s="21">
        <f>N118*D4</f>
        <v>1.6105100000000004E-2</v>
      </c>
      <c r="O117" s="38">
        <f t="shared" si="9"/>
        <v>1972.9552754999997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1.2239999999999995</v>
      </c>
      <c r="D118" s="21">
        <f>D119*D3</f>
        <v>2.0736000000000001E-2</v>
      </c>
      <c r="E118" s="38">
        <f t="shared" si="8"/>
        <v>2538.0863999999988</v>
      </c>
      <c r="F118" s="99"/>
      <c r="G118" s="100"/>
      <c r="I118" s="46"/>
      <c r="K118" s="10">
        <v>5</v>
      </c>
      <c r="L118" t="s">
        <v>14</v>
      </c>
      <c r="M118" s="28">
        <f>M119+D5/10000</f>
        <v>1.2240499999999996</v>
      </c>
      <c r="N118" s="21">
        <f>N119*D4</f>
        <v>1.4641000000000003E-2</v>
      </c>
      <c r="O118" s="38">
        <f t="shared" si="9"/>
        <v>1792.1316049999998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1.2229999999999996</v>
      </c>
      <c r="D119" s="11">
        <f>D120*D3</f>
        <v>1.728E-2</v>
      </c>
      <c r="E119" s="3">
        <f t="shared" si="8"/>
        <v>2113.3439999999996</v>
      </c>
      <c r="F119" s="2"/>
      <c r="I119" s="46"/>
      <c r="K119" s="10">
        <v>4</v>
      </c>
      <c r="L119" t="s">
        <v>14</v>
      </c>
      <c r="M119" s="27">
        <f>M120+D5/10000</f>
        <v>1.2230499999999997</v>
      </c>
      <c r="N119" s="11">
        <f>N120*D4</f>
        <v>1.3310000000000002E-2</v>
      </c>
      <c r="O119" s="3">
        <f t="shared" si="9"/>
        <v>1627.8795499999999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1.2219999999999998</v>
      </c>
      <c r="D120" s="11">
        <f>D121*D3</f>
        <v>1.44E-2</v>
      </c>
      <c r="E120" s="3">
        <f t="shared" si="8"/>
        <v>1759.6799999999996</v>
      </c>
      <c r="F120" s="2"/>
      <c r="I120" s="46"/>
      <c r="K120" s="10">
        <v>3</v>
      </c>
      <c r="L120" t="s">
        <v>14</v>
      </c>
      <c r="M120" s="27">
        <f>M121+D5/10000</f>
        <v>1.2220499999999999</v>
      </c>
      <c r="N120" s="11">
        <f>N121*D4</f>
        <v>1.2100000000000001E-2</v>
      </c>
      <c r="O120" s="3">
        <f t="shared" si="9"/>
        <v>1478.6805000000002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1.2209999999999999</v>
      </c>
      <c r="D121" s="11">
        <f>D122*D3</f>
        <v>1.2E-2</v>
      </c>
      <c r="E121" s="3">
        <f t="shared" si="8"/>
        <v>1465.1999999999998</v>
      </c>
      <c r="F121" s="2"/>
      <c r="I121" s="46"/>
      <c r="K121" s="10">
        <v>2</v>
      </c>
      <c r="L121" t="s">
        <v>14</v>
      </c>
      <c r="M121" s="27">
        <f>M122+D5/10000</f>
        <v>1.22105</v>
      </c>
      <c r="N121" s="11">
        <f>N122*D4</f>
        <v>1.1000000000000001E-2</v>
      </c>
      <c r="O121" s="3">
        <f t="shared" si="9"/>
        <v>1343.155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1.22</v>
      </c>
      <c r="D122" s="24">
        <f>D2</f>
        <v>0.01</v>
      </c>
      <c r="E122" s="25">
        <f t="shared" si="8"/>
        <v>1220</v>
      </c>
      <c r="F122" s="6"/>
      <c r="I122" s="46"/>
      <c r="K122" s="42">
        <v>1</v>
      </c>
      <c r="L122" s="5" t="s">
        <v>14</v>
      </c>
      <c r="M122" s="29">
        <f>M106</f>
        <v>1.2200500000000001</v>
      </c>
      <c r="N122" s="24">
        <f>D2</f>
        <v>0.01</v>
      </c>
      <c r="O122" s="25">
        <f t="shared" si="9"/>
        <v>1220.0500000000002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25482.056852479993</v>
      </c>
      <c r="F123" s="27">
        <f>E123/100000/D123</f>
        <v>1.2251635757752624</v>
      </c>
      <c r="I123" s="46"/>
      <c r="K123" t="s">
        <v>15</v>
      </c>
      <c r="M123" s="27"/>
      <c r="N123" s="12">
        <f>SUM(N114:N122)</f>
        <v>0.13579476910000005</v>
      </c>
      <c r="O123" s="4">
        <f>SUM(O114:O122)</f>
        <v>16630.4818502255</v>
      </c>
      <c r="P123" s="27">
        <f>O123/100000/N123</f>
        <v>1.2246776485166906</v>
      </c>
      <c r="Q123" s="27"/>
    </row>
    <row r="124" spans="1:19" x14ac:dyDescent="0.25">
      <c r="A124" t="s">
        <v>26</v>
      </c>
      <c r="C124" s="27">
        <f>F123-0.0005</f>
        <v>1.2246635757752624</v>
      </c>
      <c r="D124" s="11">
        <f>-D123</f>
        <v>-0.20798901759999999</v>
      </c>
      <c r="E124" s="3">
        <f>D124*C124*100000</f>
        <v>-25471.657401599994</v>
      </c>
      <c r="I124" s="46"/>
      <c r="K124" t="s">
        <v>27</v>
      </c>
      <c r="M124" s="27">
        <f>C124</f>
        <v>1.2246635757752624</v>
      </c>
      <c r="N124" s="11">
        <f>-N123</f>
        <v>-0.13579476910000005</v>
      </c>
      <c r="O124" s="3">
        <f>M124*N124*100000</f>
        <v>-16630.290749758216</v>
      </c>
    </row>
    <row r="125" spans="1:19" s="51" customFormat="1" ht="31.5" customHeight="1" thickBot="1" x14ac:dyDescent="0.35">
      <c r="A125" s="48" t="s">
        <v>22</v>
      </c>
      <c r="B125" s="48"/>
      <c r="C125" s="49"/>
      <c r="D125" s="48"/>
      <c r="E125" s="50">
        <f>E123+E124</f>
        <v>10.399450879998767</v>
      </c>
      <c r="F125" s="48"/>
      <c r="I125" s="54"/>
      <c r="K125" s="48" t="s">
        <v>22</v>
      </c>
      <c r="L125" s="48"/>
      <c r="M125" s="49"/>
      <c r="N125" s="48"/>
      <c r="O125" s="50">
        <f>-(O123+O124)</f>
        <v>-0.19110046728383168</v>
      </c>
      <c r="P125" s="48"/>
      <c r="Q125" s="52"/>
    </row>
    <row r="126" spans="1:19" ht="15.75" thickTop="1" x14ac:dyDescent="0.25"/>
    <row r="128" spans="1:19" x14ac:dyDescent="0.25">
      <c r="A128" s="10" t="s">
        <v>37</v>
      </c>
      <c r="B128" t="s">
        <v>39</v>
      </c>
    </row>
    <row r="129" spans="2:2" x14ac:dyDescent="0.25">
      <c r="B129" t="s">
        <v>38</v>
      </c>
    </row>
  </sheetData>
  <mergeCells count="11">
    <mergeCell ref="F15:G16"/>
    <mergeCell ref="P15:Q16"/>
    <mergeCell ref="F47:G48"/>
    <mergeCell ref="P47:Q48"/>
    <mergeCell ref="F75:G76"/>
    <mergeCell ref="P75:Q76"/>
    <mergeCell ref="F98:G99"/>
    <mergeCell ref="P98:Q99"/>
    <mergeCell ref="F117:G118"/>
    <mergeCell ref="P117:Q118"/>
    <mergeCell ref="G18:H18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8D963-0D9D-4144-A9A3-9E311939E421}">
  <sheetPr>
    <tabColor rgb="FFFFFF00"/>
  </sheetPr>
  <dimension ref="A1:S129"/>
  <sheetViews>
    <sheetView workbookViewId="0">
      <selection activeCell="K113" sqref="K113"/>
    </sheetView>
  </sheetViews>
  <sheetFormatPr defaultRowHeight="15" x14ac:dyDescent="0.25"/>
  <cols>
    <col min="1" max="1" width="6.7109375" style="10" customWidth="1"/>
    <col min="2" max="2" width="21.140625" customWidth="1"/>
    <col min="3" max="3" width="12.42578125" customWidth="1"/>
    <col min="4" max="4" width="8.42578125" customWidth="1"/>
    <col min="5" max="5" width="10.140625" customWidth="1"/>
    <col min="7" max="7" width="6.42578125" customWidth="1"/>
    <col min="8" max="8" width="5.7109375" customWidth="1"/>
    <col min="9" max="9" width="3" customWidth="1"/>
    <col min="10" max="10" width="5.7109375" customWidth="1"/>
    <col min="11" max="11" width="7.140625" customWidth="1"/>
    <col min="12" max="12" width="20.5703125" customWidth="1"/>
    <col min="13" max="13" width="10.85546875" customWidth="1"/>
    <col min="14" max="14" width="8.28515625" customWidth="1"/>
    <col min="15" max="15" width="10.85546875" customWidth="1"/>
    <col min="16" max="16" width="8.42578125" customWidth="1"/>
    <col min="17" max="17" width="6.5703125" customWidth="1"/>
    <col min="18" max="18" width="10.28515625" customWidth="1"/>
    <col min="19" max="19" width="13.7109375" bestFit="1" customWidth="1"/>
  </cols>
  <sheetData>
    <row r="1" spans="1:19" ht="21" x14ac:dyDescent="0.35">
      <c r="A1" s="43" t="s">
        <v>41</v>
      </c>
      <c r="C1" t="s">
        <v>23</v>
      </c>
      <c r="D1" s="23" t="s">
        <v>24</v>
      </c>
    </row>
    <row r="2" spans="1:19" x14ac:dyDescent="0.25">
      <c r="C2" t="s">
        <v>18</v>
      </c>
      <c r="D2">
        <v>0.01</v>
      </c>
    </row>
    <row r="3" spans="1:19" x14ac:dyDescent="0.25">
      <c r="B3" s="23" t="s">
        <v>1</v>
      </c>
      <c r="C3" t="s">
        <v>33</v>
      </c>
      <c r="D3">
        <v>1.2</v>
      </c>
      <c r="E3" t="s">
        <v>20</v>
      </c>
    </row>
    <row r="4" spans="1:19" x14ac:dyDescent="0.25">
      <c r="B4" s="23" t="s">
        <v>0</v>
      </c>
      <c r="C4" t="s">
        <v>33</v>
      </c>
      <c r="D4">
        <v>1.2</v>
      </c>
      <c r="E4" t="s">
        <v>20</v>
      </c>
    </row>
    <row r="5" spans="1:19" x14ac:dyDescent="0.25">
      <c r="C5" t="s">
        <v>19</v>
      </c>
      <c r="D5" s="41">
        <v>10</v>
      </c>
      <c r="E5" t="s">
        <v>34</v>
      </c>
    </row>
    <row r="6" spans="1:19" x14ac:dyDescent="0.25">
      <c r="C6" t="s">
        <v>21</v>
      </c>
      <c r="D6">
        <v>0.5</v>
      </c>
    </row>
    <row r="7" spans="1:19" x14ac:dyDescent="0.25">
      <c r="A7" s="45" t="s">
        <v>51</v>
      </c>
      <c r="B7" s="46"/>
      <c r="C7" s="46"/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</row>
    <row r="8" spans="1:19" x14ac:dyDescent="0.25">
      <c r="A8" s="26" t="s">
        <v>85</v>
      </c>
      <c r="I8" s="46"/>
      <c r="K8" s="26" t="s">
        <v>85</v>
      </c>
    </row>
    <row r="9" spans="1:19" x14ac:dyDescent="0.25">
      <c r="A9" s="39" t="s">
        <v>31</v>
      </c>
      <c r="B9" s="37" t="s">
        <v>1</v>
      </c>
      <c r="C9" s="7" t="s">
        <v>8</v>
      </c>
      <c r="D9" s="7" t="s">
        <v>9</v>
      </c>
      <c r="E9" s="7" t="s">
        <v>11</v>
      </c>
      <c r="F9" s="7" t="s">
        <v>10</v>
      </c>
      <c r="G9" s="20"/>
      <c r="I9" s="46"/>
      <c r="K9" s="39" t="s">
        <v>31</v>
      </c>
      <c r="L9" s="37" t="s">
        <v>0</v>
      </c>
      <c r="M9" s="7" t="s">
        <v>8</v>
      </c>
      <c r="N9" s="7" t="s">
        <v>9</v>
      </c>
      <c r="O9" s="7" t="s">
        <v>11</v>
      </c>
      <c r="P9" s="7" t="s">
        <v>10</v>
      </c>
      <c r="Q9" s="8"/>
      <c r="R9" s="35" t="s">
        <v>25</v>
      </c>
      <c r="S9" s="19"/>
    </row>
    <row r="10" spans="1:19" x14ac:dyDescent="0.25">
      <c r="A10" s="10">
        <v>25</v>
      </c>
      <c r="B10" t="s">
        <v>12</v>
      </c>
      <c r="C10" s="27">
        <f>C11+D5/10000</f>
        <v>1.2439999999999973</v>
      </c>
      <c r="D10" s="11">
        <f>D11*D3</f>
        <v>0.79496847203390797</v>
      </c>
      <c r="E10" s="9">
        <f t="shared" ref="E10:E34" si="0">100000*D10*C10</f>
        <v>98894.077921017946</v>
      </c>
      <c r="F10" s="8"/>
      <c r="G10" s="4"/>
      <c r="I10" s="46"/>
      <c r="K10" s="10">
        <v>25</v>
      </c>
      <c r="L10" t="s">
        <v>14</v>
      </c>
      <c r="M10" s="27">
        <f>M11+D5/10000</f>
        <v>1.2440499999999974</v>
      </c>
      <c r="N10" s="11">
        <f>N11*D4</f>
        <v>0.79496847203390797</v>
      </c>
      <c r="O10" s="9">
        <f t="shared" ref="O10:O34" si="1">100000*N10*M10</f>
        <v>98898.052763378131</v>
      </c>
      <c r="P10" s="8"/>
      <c r="Q10" s="8"/>
      <c r="R10" s="36">
        <f>N35*(M10-P35)*100000</f>
        <v>2234.9054161016174</v>
      </c>
    </row>
    <row r="11" spans="1:19" x14ac:dyDescent="0.25">
      <c r="A11" s="10">
        <v>24</v>
      </c>
      <c r="B11" t="s">
        <v>12</v>
      </c>
      <c r="C11" s="27">
        <f>C12+D5/10000</f>
        <v>1.2429999999999974</v>
      </c>
      <c r="D11" s="11">
        <f>D12*D3</f>
        <v>0.66247372669492333</v>
      </c>
      <c r="E11" s="9">
        <f t="shared" si="0"/>
        <v>82345.484228178801</v>
      </c>
      <c r="F11" s="8"/>
      <c r="I11" s="46"/>
      <c r="K11" s="10">
        <v>24</v>
      </c>
      <c r="L11" t="s">
        <v>14</v>
      </c>
      <c r="M11" s="27">
        <f>M12+D5/10000</f>
        <v>1.2430499999999975</v>
      </c>
      <c r="N11" s="11">
        <f>N12*D4</f>
        <v>0.66247372669492333</v>
      </c>
      <c r="O11" s="9">
        <f t="shared" si="1"/>
        <v>82348.796596812288</v>
      </c>
      <c r="P11" s="8"/>
      <c r="Q11" s="8"/>
    </row>
    <row r="12" spans="1:19" x14ac:dyDescent="0.25">
      <c r="A12" s="10">
        <v>23</v>
      </c>
      <c r="B12" t="s">
        <v>12</v>
      </c>
      <c r="C12" s="27">
        <f>C13+D5/10000</f>
        <v>1.2419999999999976</v>
      </c>
      <c r="D12" s="11">
        <f>D13*D3</f>
        <v>0.55206143891243609</v>
      </c>
      <c r="E12" s="9">
        <f t="shared" si="0"/>
        <v>68566.030712924417</v>
      </c>
      <c r="F12" s="8"/>
      <c r="I12" s="46"/>
      <c r="K12" s="10">
        <v>23</v>
      </c>
      <c r="L12" t="s">
        <v>14</v>
      </c>
      <c r="M12" s="27">
        <f>M13+D5/10000</f>
        <v>1.2420499999999977</v>
      </c>
      <c r="N12" s="11">
        <f>N13*D4</f>
        <v>0.55206143891243609</v>
      </c>
      <c r="O12" s="9">
        <f t="shared" si="1"/>
        <v>68568.791020118995</v>
      </c>
      <c r="P12" s="8"/>
      <c r="Q12" s="8"/>
    </row>
    <row r="13" spans="1:19" x14ac:dyDescent="0.25">
      <c r="A13" s="10">
        <v>22</v>
      </c>
      <c r="B13" t="s">
        <v>12</v>
      </c>
      <c r="C13" s="27">
        <f>C14+D5/10000</f>
        <v>1.2409999999999977</v>
      </c>
      <c r="D13" s="11">
        <f>D14*D3</f>
        <v>0.46005119909369674</v>
      </c>
      <c r="E13" s="9">
        <f t="shared" si="0"/>
        <v>57092.353807527652</v>
      </c>
      <c r="F13" s="8"/>
      <c r="I13" s="46"/>
      <c r="K13" s="10">
        <v>22</v>
      </c>
      <c r="L13" t="s">
        <v>14</v>
      </c>
      <c r="M13" s="27">
        <f>M14+D5/10000</f>
        <v>1.2410499999999978</v>
      </c>
      <c r="N13" s="11">
        <f>N14*D4</f>
        <v>0.46005119909369674</v>
      </c>
      <c r="O13" s="9">
        <f t="shared" si="1"/>
        <v>57094.654063523129</v>
      </c>
      <c r="P13" s="8"/>
      <c r="Q13" s="8"/>
    </row>
    <row r="14" spans="1:19" x14ac:dyDescent="0.25">
      <c r="A14" s="10">
        <v>21</v>
      </c>
      <c r="B14" t="s">
        <v>12</v>
      </c>
      <c r="C14" s="27">
        <f>C15+D5/10000</f>
        <v>1.2399999999999978</v>
      </c>
      <c r="D14" s="11">
        <f>D15*D3</f>
        <v>0.3833759992447473</v>
      </c>
      <c r="E14" s="9">
        <f t="shared" si="0"/>
        <v>47538.623906348577</v>
      </c>
      <c r="F14" s="8"/>
      <c r="I14" s="46"/>
      <c r="K14" s="10">
        <v>21</v>
      </c>
      <c r="L14" t="s">
        <v>14</v>
      </c>
      <c r="M14" s="27">
        <f>M15+D5/10000</f>
        <v>1.2400499999999979</v>
      </c>
      <c r="N14" s="11">
        <f>N15*D4</f>
        <v>0.3833759992447473</v>
      </c>
      <c r="O14" s="9">
        <f t="shared" si="1"/>
        <v>47540.540786344805</v>
      </c>
      <c r="P14" s="8"/>
      <c r="Q14" s="8"/>
    </row>
    <row r="15" spans="1:19" x14ac:dyDescent="0.25">
      <c r="A15" s="10">
        <v>20</v>
      </c>
      <c r="B15" t="s">
        <v>12</v>
      </c>
      <c r="C15" s="28">
        <f>C16+D5/10000</f>
        <v>1.2389999999999979</v>
      </c>
      <c r="D15" s="21">
        <f>D16*D3</f>
        <v>0.31947999937062277</v>
      </c>
      <c r="E15" s="22">
        <f t="shared" si="0"/>
        <v>39583.571922020092</v>
      </c>
      <c r="F15" s="97" t="s">
        <v>28</v>
      </c>
      <c r="G15" s="98"/>
      <c r="I15" s="46"/>
      <c r="K15" s="10">
        <v>20</v>
      </c>
      <c r="L15" t="s">
        <v>14</v>
      </c>
      <c r="M15" s="28">
        <f>M16+D5/10000</f>
        <v>1.239049999999998</v>
      </c>
      <c r="N15" s="21">
        <f>N16*D4</f>
        <v>0.31947999937062277</v>
      </c>
      <c r="O15" s="22">
        <f t="shared" si="1"/>
        <v>39585.169322016947</v>
      </c>
      <c r="P15" s="97" t="s">
        <v>28</v>
      </c>
      <c r="Q15" s="98"/>
    </row>
    <row r="16" spans="1:19" x14ac:dyDescent="0.25">
      <c r="A16" s="10">
        <v>19</v>
      </c>
      <c r="B16" t="s">
        <v>12</v>
      </c>
      <c r="C16" s="28">
        <f>C17+D5/10000</f>
        <v>1.237999999999998</v>
      </c>
      <c r="D16" s="21">
        <f>D17*D3</f>
        <v>0.26623333280885231</v>
      </c>
      <c r="E16" s="22">
        <f t="shared" si="0"/>
        <v>32959.686601735862</v>
      </c>
      <c r="F16" s="99"/>
      <c r="G16" s="100"/>
      <c r="I16" s="46"/>
      <c r="K16" s="10">
        <v>19</v>
      </c>
      <c r="L16" t="s">
        <v>14</v>
      </c>
      <c r="M16" s="28">
        <f>M17+D5/10000</f>
        <v>1.2380499999999981</v>
      </c>
      <c r="N16" s="21">
        <f>N17*D4</f>
        <v>0.26623333280885231</v>
      </c>
      <c r="O16" s="22">
        <f t="shared" si="1"/>
        <v>32961.017768399914</v>
      </c>
      <c r="P16" s="99"/>
      <c r="Q16" s="100"/>
    </row>
    <row r="17" spans="1:17" x14ac:dyDescent="0.25">
      <c r="A17" s="10">
        <v>18</v>
      </c>
      <c r="B17" t="s">
        <v>12</v>
      </c>
      <c r="C17" s="27">
        <f>C18+D5/10000</f>
        <v>1.2369999999999981</v>
      </c>
      <c r="D17" s="11">
        <f>D18*D3</f>
        <v>0.2218611106740436</v>
      </c>
      <c r="E17" s="9">
        <f t="shared" si="0"/>
        <v>27444.219390379152</v>
      </c>
      <c r="F17" s="2"/>
      <c r="I17" s="46"/>
      <c r="K17" s="10">
        <v>18</v>
      </c>
      <c r="L17" t="s">
        <v>14</v>
      </c>
      <c r="M17" s="27">
        <f>M18+D5/10000</f>
        <v>1.2370499999999982</v>
      </c>
      <c r="N17" s="11">
        <f>N18*D4</f>
        <v>0.2218611106740436</v>
      </c>
      <c r="O17" s="9">
        <f t="shared" si="1"/>
        <v>27445.328695932523</v>
      </c>
      <c r="P17" s="2"/>
      <c r="Q17" s="2"/>
    </row>
    <row r="18" spans="1:17" x14ac:dyDescent="0.25">
      <c r="A18" s="10">
        <v>17</v>
      </c>
      <c r="B18" t="s">
        <v>12</v>
      </c>
      <c r="C18" s="27">
        <f>C19+D5/10000</f>
        <v>1.2359999999999982</v>
      </c>
      <c r="D18" s="11">
        <f>D19*D3</f>
        <v>0.18488425889503635</v>
      </c>
      <c r="E18" s="9">
        <f t="shared" si="0"/>
        <v>22851.694399426462</v>
      </c>
      <c r="F18" s="2"/>
      <c r="G18" s="101"/>
      <c r="H18" s="101"/>
      <c r="I18" s="53"/>
      <c r="J18" s="33"/>
      <c r="K18" s="10">
        <v>17</v>
      </c>
      <c r="L18" t="s">
        <v>14</v>
      </c>
      <c r="M18" s="27">
        <f>M19+D5/10000</f>
        <v>1.2360499999999983</v>
      </c>
      <c r="N18" s="11">
        <f>N19*D4</f>
        <v>0.18488425889503635</v>
      </c>
      <c r="O18" s="9">
        <f t="shared" si="1"/>
        <v>22852.618820720938</v>
      </c>
      <c r="P18" s="2"/>
      <c r="Q18" s="2"/>
    </row>
    <row r="19" spans="1:17" x14ac:dyDescent="0.25">
      <c r="A19" s="10">
        <v>16</v>
      </c>
      <c r="B19" t="s">
        <v>12</v>
      </c>
      <c r="C19" s="27">
        <f>C20+D5/10000</f>
        <v>1.2349999999999983</v>
      </c>
      <c r="D19" s="11">
        <f>D20*D3</f>
        <v>0.15407021574586363</v>
      </c>
      <c r="E19" s="9">
        <f t="shared" si="0"/>
        <v>19027.671644614133</v>
      </c>
      <c r="F19" s="2"/>
      <c r="I19" s="46"/>
      <c r="K19" s="10">
        <v>16</v>
      </c>
      <c r="L19" t="s">
        <v>14</v>
      </c>
      <c r="M19" s="27">
        <f>M20+D5/10000</f>
        <v>1.2350499999999984</v>
      </c>
      <c r="N19" s="11">
        <f>N20*D4</f>
        <v>0.15407021574586363</v>
      </c>
      <c r="O19" s="9">
        <f t="shared" si="1"/>
        <v>19028.441995692861</v>
      </c>
      <c r="P19" s="2"/>
      <c r="Q19" s="2"/>
    </row>
    <row r="20" spans="1:17" x14ac:dyDescent="0.25">
      <c r="A20" s="10">
        <v>15</v>
      </c>
      <c r="B20" t="s">
        <v>12</v>
      </c>
      <c r="C20" s="27">
        <f>C21+D5/10000</f>
        <v>1.2339999999999984</v>
      </c>
      <c r="D20" s="11">
        <f>D21*D3</f>
        <v>0.12839184645488635</v>
      </c>
      <c r="E20" s="9">
        <f t="shared" si="0"/>
        <v>15843.553852532958</v>
      </c>
      <c r="F20" s="2"/>
      <c r="I20" s="46"/>
      <c r="K20" s="10">
        <v>15</v>
      </c>
      <c r="L20" t="s">
        <v>14</v>
      </c>
      <c r="M20" s="27">
        <f>M21+D5/10000</f>
        <v>1.2340499999999985</v>
      </c>
      <c r="N20" s="11">
        <f>N21*D4</f>
        <v>0.12839184645488635</v>
      </c>
      <c r="O20" s="9">
        <f t="shared" si="1"/>
        <v>15844.195811765232</v>
      </c>
      <c r="P20" s="2"/>
      <c r="Q20" s="2"/>
    </row>
    <row r="21" spans="1:17" x14ac:dyDescent="0.25">
      <c r="A21" s="10">
        <v>14</v>
      </c>
      <c r="B21" t="s">
        <v>12</v>
      </c>
      <c r="C21" s="27">
        <f>C22+D5/10000</f>
        <v>1.2329999999999985</v>
      </c>
      <c r="D21" s="11">
        <f>D22*D3</f>
        <v>0.10699320537907198</v>
      </c>
      <c r="E21" s="9">
        <f t="shared" si="0"/>
        <v>13192.262223239559</v>
      </c>
      <c r="F21" s="2"/>
      <c r="I21" s="46"/>
      <c r="K21" s="10">
        <v>14</v>
      </c>
      <c r="L21" t="s">
        <v>14</v>
      </c>
      <c r="M21" s="27">
        <f>M22+D5/10000</f>
        <v>1.2330499999999986</v>
      </c>
      <c r="N21" s="11">
        <f>N22*D4</f>
        <v>0.10699320537907198</v>
      </c>
      <c r="O21" s="9">
        <f t="shared" si="1"/>
        <v>13192.797189266455</v>
      </c>
      <c r="P21" s="8"/>
      <c r="Q21" s="8"/>
    </row>
    <row r="22" spans="1:17" x14ac:dyDescent="0.25">
      <c r="A22" s="10">
        <v>13</v>
      </c>
      <c r="B22" t="s">
        <v>12</v>
      </c>
      <c r="C22" s="27">
        <f>C23+D5/10000</f>
        <v>1.2319999999999987</v>
      </c>
      <c r="D22" s="11">
        <f>D23*D3</f>
        <v>8.916100448255998E-2</v>
      </c>
      <c r="E22" s="9">
        <f t="shared" si="0"/>
        <v>10984.635752251377</v>
      </c>
      <c r="F22" s="2"/>
      <c r="I22" s="46"/>
      <c r="K22" s="10">
        <v>13</v>
      </c>
      <c r="L22" t="s">
        <v>14</v>
      </c>
      <c r="M22" s="27">
        <f>M23+D5/10000</f>
        <v>1.2320499999999988</v>
      </c>
      <c r="N22" s="11">
        <f>N23*D4</f>
        <v>8.916100448255998E-2</v>
      </c>
      <c r="O22" s="9">
        <f t="shared" si="1"/>
        <v>10985.081557273792</v>
      </c>
      <c r="P22" s="8"/>
      <c r="Q22" s="8"/>
    </row>
    <row r="23" spans="1:17" x14ac:dyDescent="0.25">
      <c r="A23" s="10">
        <v>12</v>
      </c>
      <c r="B23" t="s">
        <v>12</v>
      </c>
      <c r="C23" s="27">
        <f>C24+D5/10000</f>
        <v>1.2309999999999988</v>
      </c>
      <c r="D23" s="11">
        <f>D24*D3</f>
        <v>7.4300837068799988E-2</v>
      </c>
      <c r="E23" s="9">
        <f t="shared" si="0"/>
        <v>9146.4330431692706</v>
      </c>
      <c r="F23" s="2"/>
      <c r="I23" s="46"/>
      <c r="K23" s="10">
        <v>12</v>
      </c>
      <c r="L23" t="s">
        <v>14</v>
      </c>
      <c r="M23" s="27">
        <f>M24+D5/10000</f>
        <v>1.2310499999999989</v>
      </c>
      <c r="N23" s="11">
        <f>N24*D4</f>
        <v>7.4300837068799988E-2</v>
      </c>
      <c r="O23" s="9">
        <f t="shared" si="1"/>
        <v>9146.8045473546154</v>
      </c>
      <c r="P23" s="8"/>
      <c r="Q23" s="8"/>
    </row>
    <row r="24" spans="1:17" x14ac:dyDescent="0.25">
      <c r="A24" s="10">
        <v>11</v>
      </c>
      <c r="B24" t="s">
        <v>12</v>
      </c>
      <c r="C24" s="27">
        <f>C25+D5/10000</f>
        <v>1.2299999999999989</v>
      </c>
      <c r="D24" s="11">
        <f>D25*D3</f>
        <v>6.1917364223999988E-2</v>
      </c>
      <c r="E24" s="9">
        <f t="shared" si="0"/>
        <v>7615.8357995519909</v>
      </c>
      <c r="F24" s="2"/>
      <c r="I24" s="46"/>
      <c r="K24" s="10">
        <v>11</v>
      </c>
      <c r="L24" t="s">
        <v>14</v>
      </c>
      <c r="M24" s="27">
        <f>M25+D5/10000</f>
        <v>1.230049999999999</v>
      </c>
      <c r="N24" s="11">
        <f>N25*D4</f>
        <v>6.1917364223999988E-2</v>
      </c>
      <c r="O24" s="9">
        <f t="shared" si="1"/>
        <v>7616.1453863731122</v>
      </c>
      <c r="P24" s="8"/>
      <c r="Q24" s="8"/>
    </row>
    <row r="25" spans="1:17" x14ac:dyDescent="0.25">
      <c r="A25" s="10">
        <v>10</v>
      </c>
      <c r="B25" t="s">
        <v>12</v>
      </c>
      <c r="C25" s="27">
        <f>C26+D5/10000</f>
        <v>1.228999999999999</v>
      </c>
      <c r="D25" s="11">
        <f>D26*D3</f>
        <v>5.1597803519999992E-2</v>
      </c>
      <c r="E25" s="9">
        <f t="shared" si="0"/>
        <v>6341.3700526079938</v>
      </c>
      <c r="F25" s="2"/>
      <c r="I25" s="46"/>
      <c r="K25" s="10">
        <v>10</v>
      </c>
      <c r="L25" t="s">
        <v>14</v>
      </c>
      <c r="M25" s="27">
        <f>M26+D5/10000</f>
        <v>1.2290499999999991</v>
      </c>
      <c r="N25" s="11">
        <f>N26*D4</f>
        <v>5.1597803519999992E-2</v>
      </c>
      <c r="O25" s="9">
        <f t="shared" si="1"/>
        <v>6341.6280416255941</v>
      </c>
      <c r="P25" s="8"/>
      <c r="Q25" s="8"/>
    </row>
    <row r="26" spans="1:17" x14ac:dyDescent="0.25">
      <c r="A26" s="10">
        <v>9</v>
      </c>
      <c r="B26" t="s">
        <v>12</v>
      </c>
      <c r="C26" s="27">
        <f>C27+D5/10000</f>
        <v>1.2279999999999991</v>
      </c>
      <c r="D26" s="11">
        <f>D27*D3</f>
        <v>4.2998169599999997E-2</v>
      </c>
      <c r="E26" s="3">
        <f t="shared" si="0"/>
        <v>5280.1752268799964</v>
      </c>
      <c r="F26" s="2"/>
      <c r="I26" s="46"/>
      <c r="K26" s="10">
        <v>9</v>
      </c>
      <c r="L26" t="s">
        <v>14</v>
      </c>
      <c r="M26" s="27">
        <f>M27+D5/10000</f>
        <v>1.2280499999999992</v>
      </c>
      <c r="N26" s="11">
        <f>N27*D4</f>
        <v>4.2998169599999997E-2</v>
      </c>
      <c r="O26" s="3">
        <f t="shared" si="1"/>
        <v>5280.390217727997</v>
      </c>
      <c r="P26" s="8"/>
      <c r="Q26" s="8"/>
    </row>
    <row r="27" spans="1:17" x14ac:dyDescent="0.25">
      <c r="A27" s="10">
        <v>8</v>
      </c>
      <c r="B27" t="s">
        <v>12</v>
      </c>
      <c r="C27" s="27">
        <f>C28+D5/10000</f>
        <v>1.2269999999999992</v>
      </c>
      <c r="D27" s="11">
        <f>D28*D3</f>
        <v>3.5831808E-2</v>
      </c>
      <c r="E27" s="3">
        <f t="shared" si="0"/>
        <v>4396.5628415999972</v>
      </c>
      <c r="F27" s="2"/>
      <c r="I27" s="46"/>
      <c r="K27" s="10">
        <v>8</v>
      </c>
      <c r="L27" t="s">
        <v>14</v>
      </c>
      <c r="M27" s="27">
        <f>M28+D5/10000</f>
        <v>1.2270499999999993</v>
      </c>
      <c r="N27" s="11">
        <f>N28*D4</f>
        <v>3.5831808E-2</v>
      </c>
      <c r="O27" s="3">
        <f t="shared" si="1"/>
        <v>4396.742000639998</v>
      </c>
      <c r="P27" s="8"/>
      <c r="Q27" s="8"/>
    </row>
    <row r="28" spans="1:17" x14ac:dyDescent="0.25">
      <c r="A28" s="10">
        <v>7</v>
      </c>
      <c r="B28" t="s">
        <v>12</v>
      </c>
      <c r="C28" s="27">
        <f>C29+D5/10000</f>
        <v>1.2259999999999993</v>
      </c>
      <c r="D28" s="11">
        <f>D29*D3</f>
        <v>2.9859839999999999E-2</v>
      </c>
      <c r="E28" s="3">
        <f t="shared" si="0"/>
        <v>3660.8163839999979</v>
      </c>
      <c r="F28" s="2"/>
      <c r="I28" s="46"/>
      <c r="K28" s="10">
        <v>7</v>
      </c>
      <c r="L28" t="s">
        <v>14</v>
      </c>
      <c r="M28" s="27">
        <f>M29+D5/10000</f>
        <v>1.2260499999999994</v>
      </c>
      <c r="N28" s="11">
        <f>N29*D4</f>
        <v>2.9859839999999999E-2</v>
      </c>
      <c r="O28" s="3">
        <f t="shared" si="1"/>
        <v>3660.9656831999982</v>
      </c>
      <c r="P28" s="8"/>
      <c r="Q28" s="8"/>
    </row>
    <row r="29" spans="1:17" x14ac:dyDescent="0.25">
      <c r="A29" s="10">
        <v>6</v>
      </c>
      <c r="B29" t="s">
        <v>12</v>
      </c>
      <c r="C29" s="27">
        <f>C30+D5/10000</f>
        <v>1.2249999999999994</v>
      </c>
      <c r="D29" s="11">
        <f>D30*D3</f>
        <v>2.4883200000000001E-2</v>
      </c>
      <c r="E29" s="3">
        <f t="shared" si="0"/>
        <v>3048.1919999999986</v>
      </c>
      <c r="F29" s="2"/>
      <c r="I29" s="46"/>
      <c r="K29" s="10">
        <v>6</v>
      </c>
      <c r="L29" t="s">
        <v>14</v>
      </c>
      <c r="M29" s="27">
        <f>M30+D5/10000</f>
        <v>1.2250499999999995</v>
      </c>
      <c r="N29" s="11">
        <f>N30*D4</f>
        <v>2.4883200000000001E-2</v>
      </c>
      <c r="O29" s="3">
        <f t="shared" si="1"/>
        <v>3048.3164159999992</v>
      </c>
      <c r="P29" s="2"/>
      <c r="Q29" s="2"/>
    </row>
    <row r="30" spans="1:17" x14ac:dyDescent="0.25">
      <c r="A30" s="10">
        <v>5</v>
      </c>
      <c r="B30" t="s">
        <v>12</v>
      </c>
      <c r="C30" s="27">
        <f>C31+D5/10000</f>
        <v>1.2239999999999995</v>
      </c>
      <c r="D30" s="11">
        <f>D31*D3</f>
        <v>2.0736000000000001E-2</v>
      </c>
      <c r="E30" s="3">
        <f t="shared" si="0"/>
        <v>2538.0863999999988</v>
      </c>
      <c r="F30" s="2"/>
      <c r="I30" s="46"/>
      <c r="K30" s="10">
        <v>5</v>
      </c>
      <c r="L30" t="s">
        <v>14</v>
      </c>
      <c r="M30" s="27">
        <f>M31+D5/10000</f>
        <v>1.2240499999999996</v>
      </c>
      <c r="N30" s="11">
        <f>N31*D4</f>
        <v>2.0736000000000001E-2</v>
      </c>
      <c r="O30" s="3">
        <f t="shared" si="1"/>
        <v>2538.1900799999989</v>
      </c>
      <c r="P30" s="2"/>
      <c r="Q30" s="2"/>
    </row>
    <row r="31" spans="1:17" x14ac:dyDescent="0.25">
      <c r="A31" s="10">
        <v>4</v>
      </c>
      <c r="B31" t="s">
        <v>12</v>
      </c>
      <c r="C31" s="27">
        <f>C32+D5/10000</f>
        <v>1.2229999999999996</v>
      </c>
      <c r="D31" s="11">
        <f>D32*D3</f>
        <v>1.728E-2</v>
      </c>
      <c r="E31" s="3">
        <f t="shared" si="0"/>
        <v>2113.3439999999996</v>
      </c>
      <c r="F31" s="2"/>
      <c r="I31" s="46"/>
      <c r="K31" s="10">
        <v>4</v>
      </c>
      <c r="L31" t="s">
        <v>14</v>
      </c>
      <c r="M31" s="27">
        <f>M32+D5/10000</f>
        <v>1.2230499999999997</v>
      </c>
      <c r="N31" s="11">
        <f>N32*D4</f>
        <v>1.728E-2</v>
      </c>
      <c r="O31" s="3">
        <f t="shared" si="1"/>
        <v>2113.4303999999997</v>
      </c>
      <c r="P31" s="2"/>
      <c r="Q31" s="2"/>
    </row>
    <row r="32" spans="1:17" x14ac:dyDescent="0.25">
      <c r="A32" s="10">
        <v>3</v>
      </c>
      <c r="B32" t="s">
        <v>12</v>
      </c>
      <c r="C32" s="27">
        <f>C33+D5/10000</f>
        <v>1.2219999999999998</v>
      </c>
      <c r="D32" s="11">
        <f>D33*D3</f>
        <v>1.44E-2</v>
      </c>
      <c r="E32" s="3">
        <f t="shared" si="0"/>
        <v>1759.6799999999996</v>
      </c>
      <c r="F32" s="2"/>
      <c r="I32" s="46"/>
      <c r="K32" s="10">
        <v>3</v>
      </c>
      <c r="L32" t="s">
        <v>14</v>
      </c>
      <c r="M32" s="27">
        <f>M33+D5/10000</f>
        <v>1.2220499999999999</v>
      </c>
      <c r="N32" s="11">
        <f>N33*D4</f>
        <v>1.44E-2</v>
      </c>
      <c r="O32" s="3">
        <f t="shared" si="1"/>
        <v>1759.7519999999997</v>
      </c>
      <c r="P32" s="2"/>
      <c r="Q32" s="2"/>
    </row>
    <row r="33" spans="1:19" x14ac:dyDescent="0.25">
      <c r="A33" s="10">
        <v>2</v>
      </c>
      <c r="B33" t="s">
        <v>12</v>
      </c>
      <c r="C33" s="27">
        <f>C34+D5/10000</f>
        <v>1.2209999999999999</v>
      </c>
      <c r="D33" s="11">
        <f>D34*D3</f>
        <v>1.2E-2</v>
      </c>
      <c r="E33" s="3">
        <f t="shared" si="0"/>
        <v>1465.1999999999998</v>
      </c>
      <c r="F33" s="2"/>
      <c r="I33" s="46"/>
      <c r="K33" s="10">
        <v>2</v>
      </c>
      <c r="L33" t="s">
        <v>14</v>
      </c>
      <c r="M33" s="27">
        <f>M34+D5/10000</f>
        <v>1.22105</v>
      </c>
      <c r="N33" s="11">
        <f>N34*D4</f>
        <v>1.2E-2</v>
      </c>
      <c r="O33" s="3">
        <f t="shared" si="1"/>
        <v>1465.26</v>
      </c>
      <c r="P33" s="2"/>
      <c r="Q33" s="2"/>
    </row>
    <row r="34" spans="1:19" x14ac:dyDescent="0.25">
      <c r="A34" s="42">
        <v>1</v>
      </c>
      <c r="B34" s="5" t="s">
        <v>12</v>
      </c>
      <c r="C34" s="57">
        <v>1.22</v>
      </c>
      <c r="D34" s="24">
        <f>D2</f>
        <v>0.01</v>
      </c>
      <c r="E34" s="25">
        <f t="shared" si="0"/>
        <v>1220</v>
      </c>
      <c r="F34" s="6"/>
      <c r="I34" s="46"/>
      <c r="K34" s="42">
        <v>1</v>
      </c>
      <c r="L34" s="5" t="s">
        <v>14</v>
      </c>
      <c r="M34" s="29">
        <f>C34+0.00005</f>
        <v>1.2200500000000001</v>
      </c>
      <c r="N34" s="24">
        <f>D2</f>
        <v>0.01</v>
      </c>
      <c r="O34" s="25">
        <f t="shared" si="1"/>
        <v>1220.0500000000002</v>
      </c>
      <c r="P34" s="6"/>
      <c r="Q34" s="34"/>
    </row>
    <row r="35" spans="1:19" x14ac:dyDescent="0.25">
      <c r="A35" t="s">
        <v>13</v>
      </c>
      <c r="C35" s="27"/>
      <c r="D35" s="12">
        <f>SUM(D10:D34)</f>
        <v>4.7198108322034482</v>
      </c>
      <c r="E35" s="4">
        <f>SUM(E10:E34)</f>
        <v>584909.56211000646</v>
      </c>
      <c r="F35" s="27">
        <f>E35/100000/D35</f>
        <v>1.2392648411227551</v>
      </c>
      <c r="I35" s="46"/>
      <c r="K35" t="s">
        <v>15</v>
      </c>
      <c r="M35" s="27"/>
      <c r="N35" s="12">
        <f>SUM(N10:N34)</f>
        <v>4.7198108322034482</v>
      </c>
      <c r="O35" s="4">
        <f>SUM(O10:O34)</f>
        <v>584933.16116416722</v>
      </c>
      <c r="P35" s="27">
        <f>O35/100000/N35</f>
        <v>1.2393148411227544</v>
      </c>
      <c r="Q35" s="27"/>
    </row>
    <row r="36" spans="1:19" x14ac:dyDescent="0.25">
      <c r="A36" t="s">
        <v>26</v>
      </c>
      <c r="C36" s="27">
        <f>F35-0.0005</f>
        <v>1.2387648411227552</v>
      </c>
      <c r="D36" s="11">
        <f>-D35</f>
        <v>-4.7198108322034482</v>
      </c>
      <c r="E36" s="3">
        <f>D36*C36*100000</f>
        <v>-584673.57156839629</v>
      </c>
      <c r="I36" s="46"/>
      <c r="K36" t="s">
        <v>27</v>
      </c>
      <c r="M36" s="27">
        <f>C36</f>
        <v>1.2387648411227552</v>
      </c>
      <c r="N36" s="11">
        <f>-N35</f>
        <v>-4.7198108322034482</v>
      </c>
      <c r="O36" s="3">
        <f>M36*N36*100000</f>
        <v>-584673.57156839629</v>
      </c>
    </row>
    <row r="37" spans="1:19" s="51" customFormat="1" ht="28.5" customHeight="1" thickBot="1" x14ac:dyDescent="0.35">
      <c r="A37" s="48" t="s">
        <v>22</v>
      </c>
      <c r="B37" s="48"/>
      <c r="C37" s="49"/>
      <c r="D37" s="48"/>
      <c r="E37" s="50">
        <f>E35+E36</f>
        <v>235.99054161016829</v>
      </c>
      <c r="F37" s="48"/>
      <c r="I37" s="54"/>
      <c r="K37" s="48" t="s">
        <v>22</v>
      </c>
      <c r="L37" s="48"/>
      <c r="M37" s="49"/>
      <c r="N37" s="48"/>
      <c r="O37" s="50">
        <f>-(O35+O36)</f>
        <v>-259.58959577092901</v>
      </c>
      <c r="P37" s="48"/>
      <c r="Q37" s="52"/>
    </row>
    <row r="38" spans="1:19" ht="40.5" customHeight="1" thickTop="1" x14ac:dyDescent="0.25">
      <c r="I38" s="46"/>
    </row>
    <row r="39" spans="1:19" x14ac:dyDescent="0.25">
      <c r="A39" s="45" t="s">
        <v>50</v>
      </c>
      <c r="B39" s="46"/>
      <c r="C39" s="47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</row>
    <row r="40" spans="1:19" x14ac:dyDescent="0.25">
      <c r="A40" s="26" t="s">
        <v>86</v>
      </c>
      <c r="I40" s="46"/>
      <c r="K40" s="26" t="s">
        <v>86</v>
      </c>
    </row>
    <row r="41" spans="1:19" x14ac:dyDescent="0.25">
      <c r="A41" s="39" t="s">
        <v>31</v>
      </c>
      <c r="B41" s="37" t="s">
        <v>1</v>
      </c>
      <c r="C41" s="7" t="s">
        <v>8</v>
      </c>
      <c r="D41" s="7" t="s">
        <v>9</v>
      </c>
      <c r="E41" s="7" t="s">
        <v>11</v>
      </c>
      <c r="F41" s="7" t="s">
        <v>10</v>
      </c>
      <c r="G41" s="20"/>
      <c r="I41" s="46"/>
      <c r="K41" s="39" t="s">
        <v>31</v>
      </c>
      <c r="L41" s="37" t="s">
        <v>0</v>
      </c>
      <c r="M41" s="7" t="s">
        <v>8</v>
      </c>
      <c r="N41" s="7" t="s">
        <v>9</v>
      </c>
      <c r="O41" s="7" t="s">
        <v>11</v>
      </c>
      <c r="P41" s="7" t="s">
        <v>10</v>
      </c>
      <c r="Q41" s="8"/>
      <c r="R41" s="35" t="s">
        <v>25</v>
      </c>
      <c r="S41" s="19"/>
    </row>
    <row r="42" spans="1:19" x14ac:dyDescent="0.25">
      <c r="A42" s="10">
        <v>21</v>
      </c>
      <c r="B42" t="s">
        <v>12</v>
      </c>
      <c r="C42" s="27">
        <f>C43+D5/10000</f>
        <v>1.2399999999999978</v>
      </c>
      <c r="D42" s="11">
        <f>D43*D3</f>
        <v>0.3833759992447473</v>
      </c>
      <c r="E42" s="9">
        <f t="shared" ref="E42:E62" si="2">100000*D42*C42</f>
        <v>47538.623906348577</v>
      </c>
      <c r="F42" s="8"/>
      <c r="I42" s="46"/>
      <c r="K42" s="10">
        <v>21</v>
      </c>
      <c r="L42" t="s">
        <v>14</v>
      </c>
      <c r="M42" s="27">
        <f>M43+D5/10000</f>
        <v>1.2400499999999979</v>
      </c>
      <c r="N42" s="11">
        <f>N43*D4</f>
        <v>0.3833759992447473</v>
      </c>
      <c r="O42" s="9">
        <f t="shared" ref="O42:O62" si="3">100000*N42*M42</f>
        <v>47540.540786344805</v>
      </c>
      <c r="P42" s="8"/>
      <c r="Q42" s="8"/>
      <c r="R42" s="4">
        <f>N63*(M42-P63)*100000</f>
        <v>1020.1279977341086</v>
      </c>
    </row>
    <row r="43" spans="1:19" x14ac:dyDescent="0.25">
      <c r="A43" s="10">
        <v>20</v>
      </c>
      <c r="B43" t="s">
        <v>12</v>
      </c>
      <c r="C43" s="30">
        <f>C44+D5/10000</f>
        <v>1.2389999999999979</v>
      </c>
      <c r="D43" s="31">
        <f>D44*D3</f>
        <v>0.31947999937062277</v>
      </c>
      <c r="E43" s="32">
        <f t="shared" si="2"/>
        <v>39583.571922020092</v>
      </c>
      <c r="F43" s="8"/>
      <c r="I43" s="46"/>
      <c r="K43" s="10">
        <v>20</v>
      </c>
      <c r="L43" t="s">
        <v>14</v>
      </c>
      <c r="M43" s="30">
        <f>M44+D5/10000</f>
        <v>1.239049999999998</v>
      </c>
      <c r="N43" s="31">
        <f>N44*D4</f>
        <v>0.31947999937062277</v>
      </c>
      <c r="O43" s="32">
        <f t="shared" si="3"/>
        <v>39585.169322016947</v>
      </c>
      <c r="P43" s="8"/>
      <c r="Q43" s="8"/>
    </row>
    <row r="44" spans="1:19" x14ac:dyDescent="0.25">
      <c r="A44" s="10">
        <v>19</v>
      </c>
      <c r="B44" t="s">
        <v>12</v>
      </c>
      <c r="C44" s="30">
        <f>C45+D5/10000</f>
        <v>1.237999999999998</v>
      </c>
      <c r="D44" s="31">
        <f>D45*D3</f>
        <v>0.26623333280885231</v>
      </c>
      <c r="E44" s="32">
        <f t="shared" si="2"/>
        <v>32959.686601735862</v>
      </c>
      <c r="F44" s="8"/>
      <c r="I44" s="46"/>
      <c r="K44" s="10">
        <v>19</v>
      </c>
      <c r="L44" t="s">
        <v>14</v>
      </c>
      <c r="M44" s="30">
        <f>M45+D5/10000</f>
        <v>1.2380499999999981</v>
      </c>
      <c r="N44" s="31">
        <f>N45*D4</f>
        <v>0.26623333280885231</v>
      </c>
      <c r="O44" s="32">
        <f t="shared" si="3"/>
        <v>32961.017768399914</v>
      </c>
      <c r="P44" s="8"/>
      <c r="Q44" s="8"/>
    </row>
    <row r="45" spans="1:19" x14ac:dyDescent="0.25">
      <c r="A45" s="10">
        <v>18</v>
      </c>
      <c r="B45" t="s">
        <v>12</v>
      </c>
      <c r="C45" s="27">
        <f>C46+D5/10000</f>
        <v>1.2369999999999981</v>
      </c>
      <c r="D45" s="11">
        <f>D46*D3</f>
        <v>0.2218611106740436</v>
      </c>
      <c r="E45" s="9">
        <f t="shared" si="2"/>
        <v>27444.219390379152</v>
      </c>
      <c r="F45" s="2"/>
      <c r="I45" s="46"/>
      <c r="K45" s="10">
        <v>18</v>
      </c>
      <c r="L45" t="s">
        <v>14</v>
      </c>
      <c r="M45" s="27">
        <f>M46+D5/10000</f>
        <v>1.2370499999999982</v>
      </c>
      <c r="N45" s="11">
        <f>N46*D4</f>
        <v>0.2218611106740436</v>
      </c>
      <c r="O45" s="9">
        <f t="shared" si="3"/>
        <v>27445.328695932523</v>
      </c>
      <c r="P45" s="2"/>
      <c r="Q45" s="2"/>
    </row>
    <row r="46" spans="1:19" x14ac:dyDescent="0.25">
      <c r="A46" s="10">
        <v>17</v>
      </c>
      <c r="B46" t="s">
        <v>12</v>
      </c>
      <c r="C46" s="27">
        <f>C47+D5/10000</f>
        <v>1.2359999999999982</v>
      </c>
      <c r="D46" s="11">
        <f>D47*D3</f>
        <v>0.18488425889503635</v>
      </c>
      <c r="E46" s="9">
        <f t="shared" si="2"/>
        <v>22851.694399426462</v>
      </c>
      <c r="F46" s="2"/>
      <c r="I46" s="46"/>
      <c r="K46" s="10">
        <v>17</v>
      </c>
      <c r="L46" t="s">
        <v>14</v>
      </c>
      <c r="M46" s="27">
        <f>M47+D5/10000</f>
        <v>1.2360499999999983</v>
      </c>
      <c r="N46" s="11">
        <f>N47*D4</f>
        <v>0.18488425889503635</v>
      </c>
      <c r="O46" s="9">
        <f t="shared" si="3"/>
        <v>22852.618820720938</v>
      </c>
      <c r="P46" s="2"/>
      <c r="Q46" s="2"/>
    </row>
    <row r="47" spans="1:19" x14ac:dyDescent="0.25">
      <c r="A47" s="10">
        <v>16</v>
      </c>
      <c r="B47" t="s">
        <v>12</v>
      </c>
      <c r="C47" s="28">
        <f>C48+D5/10000</f>
        <v>1.2349999999999983</v>
      </c>
      <c r="D47" s="21">
        <f>D48*D3</f>
        <v>0.15407021574586363</v>
      </c>
      <c r="E47" s="22">
        <f t="shared" si="2"/>
        <v>19027.671644614133</v>
      </c>
      <c r="F47" s="97" t="s">
        <v>28</v>
      </c>
      <c r="G47" s="98"/>
      <c r="I47" s="46"/>
      <c r="K47" s="10">
        <v>16</v>
      </c>
      <c r="L47" t="s">
        <v>14</v>
      </c>
      <c r="M47" s="28">
        <f>M48+D5/10000</f>
        <v>1.2350499999999984</v>
      </c>
      <c r="N47" s="21">
        <f>N48*D4</f>
        <v>0.15407021574586363</v>
      </c>
      <c r="O47" s="22">
        <f t="shared" si="3"/>
        <v>19028.441995692861</v>
      </c>
      <c r="P47" s="97" t="s">
        <v>28</v>
      </c>
      <c r="Q47" s="98"/>
    </row>
    <row r="48" spans="1:19" x14ac:dyDescent="0.25">
      <c r="A48" s="10">
        <v>15</v>
      </c>
      <c r="B48" t="s">
        <v>12</v>
      </c>
      <c r="C48" s="28">
        <f>C49+D5/10000</f>
        <v>1.2339999999999984</v>
      </c>
      <c r="D48" s="21">
        <f>D49*D3</f>
        <v>0.12839184645488635</v>
      </c>
      <c r="E48" s="22">
        <f t="shared" si="2"/>
        <v>15843.553852532958</v>
      </c>
      <c r="F48" s="99"/>
      <c r="G48" s="100"/>
      <c r="I48" s="46"/>
      <c r="K48" s="10">
        <v>15</v>
      </c>
      <c r="L48" t="s">
        <v>14</v>
      </c>
      <c r="M48" s="28">
        <f>M49+D5/10000</f>
        <v>1.2340499999999985</v>
      </c>
      <c r="N48" s="21">
        <f>N49*D4</f>
        <v>0.12839184645488635</v>
      </c>
      <c r="O48" s="22">
        <f t="shared" si="3"/>
        <v>15844.195811765232</v>
      </c>
      <c r="P48" s="99"/>
      <c r="Q48" s="100"/>
    </row>
    <row r="49" spans="1:17" x14ac:dyDescent="0.25">
      <c r="A49" s="10">
        <v>14</v>
      </c>
      <c r="B49" t="s">
        <v>12</v>
      </c>
      <c r="C49" s="27">
        <f>C50+D5/10000</f>
        <v>1.2329999999999985</v>
      </c>
      <c r="D49" s="11">
        <f>D50*D3</f>
        <v>0.10699320537907198</v>
      </c>
      <c r="E49" s="9">
        <f t="shared" si="2"/>
        <v>13192.262223239559</v>
      </c>
      <c r="F49" s="2"/>
      <c r="I49" s="46"/>
      <c r="K49" s="10">
        <v>14</v>
      </c>
      <c r="L49" t="s">
        <v>14</v>
      </c>
      <c r="M49" s="27">
        <f>M50+D5/10000</f>
        <v>1.2330499999999986</v>
      </c>
      <c r="N49" s="11">
        <f>N50*D4</f>
        <v>0.10699320537907198</v>
      </c>
      <c r="O49" s="9">
        <f t="shared" si="3"/>
        <v>13192.797189266455</v>
      </c>
      <c r="P49" s="8"/>
      <c r="Q49" s="8"/>
    </row>
    <row r="50" spans="1:17" x14ac:dyDescent="0.25">
      <c r="A50" s="10">
        <v>13</v>
      </c>
      <c r="B50" t="s">
        <v>12</v>
      </c>
      <c r="C50" s="27">
        <f>C51+D5/10000</f>
        <v>1.2319999999999987</v>
      </c>
      <c r="D50" s="11">
        <f>D51*D3</f>
        <v>8.916100448255998E-2</v>
      </c>
      <c r="E50" s="9">
        <f t="shared" si="2"/>
        <v>10984.635752251377</v>
      </c>
      <c r="F50" s="2"/>
      <c r="I50" s="46"/>
      <c r="K50" s="10">
        <v>13</v>
      </c>
      <c r="L50" t="s">
        <v>14</v>
      </c>
      <c r="M50" s="27">
        <f>M51+D5/10000</f>
        <v>1.2320499999999988</v>
      </c>
      <c r="N50" s="11">
        <f>N51*D4</f>
        <v>8.916100448255998E-2</v>
      </c>
      <c r="O50" s="9">
        <f t="shared" si="3"/>
        <v>10985.081557273792</v>
      </c>
      <c r="P50" s="8"/>
      <c r="Q50" s="8"/>
    </row>
    <row r="51" spans="1:17" x14ac:dyDescent="0.25">
      <c r="A51" s="10">
        <v>12</v>
      </c>
      <c r="B51" t="s">
        <v>12</v>
      </c>
      <c r="C51" s="27">
        <f>C52+D5/10000</f>
        <v>1.2309999999999988</v>
      </c>
      <c r="D51" s="11">
        <f>D52*D3</f>
        <v>7.4300837068799988E-2</v>
      </c>
      <c r="E51" s="9">
        <f t="shared" si="2"/>
        <v>9146.4330431692706</v>
      </c>
      <c r="F51" s="2"/>
      <c r="I51" s="46"/>
      <c r="K51" s="10">
        <v>12</v>
      </c>
      <c r="L51" t="s">
        <v>14</v>
      </c>
      <c r="M51" s="27">
        <f>M52+D5/10000</f>
        <v>1.2310499999999989</v>
      </c>
      <c r="N51" s="11">
        <f>N52*D4</f>
        <v>7.4300837068799988E-2</v>
      </c>
      <c r="O51" s="9">
        <f t="shared" si="3"/>
        <v>9146.8045473546154</v>
      </c>
      <c r="P51" s="8"/>
      <c r="Q51" s="8"/>
    </row>
    <row r="52" spans="1:17" x14ac:dyDescent="0.25">
      <c r="A52" s="10">
        <v>11</v>
      </c>
      <c r="B52" t="s">
        <v>12</v>
      </c>
      <c r="C52" s="27">
        <f>C53+D5/10000</f>
        <v>1.2299999999999989</v>
      </c>
      <c r="D52" s="11">
        <f>D53*D3</f>
        <v>6.1917364223999988E-2</v>
      </c>
      <c r="E52" s="9">
        <f t="shared" si="2"/>
        <v>7615.8357995519909</v>
      </c>
      <c r="F52" s="2"/>
      <c r="I52" s="46"/>
      <c r="K52" s="10">
        <v>11</v>
      </c>
      <c r="L52" t="s">
        <v>14</v>
      </c>
      <c r="M52" s="27">
        <f>M53+D5/10000</f>
        <v>1.230049999999999</v>
      </c>
      <c r="N52" s="11">
        <f>N53*D4</f>
        <v>6.1917364223999988E-2</v>
      </c>
      <c r="O52" s="9">
        <f t="shared" si="3"/>
        <v>7616.1453863731122</v>
      </c>
      <c r="P52" s="8"/>
      <c r="Q52" s="8"/>
    </row>
    <row r="53" spans="1:17" x14ac:dyDescent="0.25">
      <c r="A53" s="10">
        <v>10</v>
      </c>
      <c r="B53" t="s">
        <v>12</v>
      </c>
      <c r="C53" s="27">
        <f>C54+D5/10000</f>
        <v>1.228999999999999</v>
      </c>
      <c r="D53" s="11">
        <f>D54*D3</f>
        <v>5.1597803519999992E-2</v>
      </c>
      <c r="E53" s="9">
        <f t="shared" si="2"/>
        <v>6341.3700526079938</v>
      </c>
      <c r="F53" s="2"/>
      <c r="I53" s="46"/>
      <c r="K53" s="10">
        <v>10</v>
      </c>
      <c r="L53" t="s">
        <v>14</v>
      </c>
      <c r="M53" s="27">
        <f>M54+D5/10000</f>
        <v>1.2290499999999991</v>
      </c>
      <c r="N53" s="11">
        <f>N54*D4</f>
        <v>5.1597803519999992E-2</v>
      </c>
      <c r="O53" s="9">
        <f t="shared" si="3"/>
        <v>6341.6280416255941</v>
      </c>
      <c r="P53" s="8"/>
      <c r="Q53" s="8"/>
    </row>
    <row r="54" spans="1:17" x14ac:dyDescent="0.25">
      <c r="A54" s="10">
        <v>9</v>
      </c>
      <c r="B54" t="s">
        <v>12</v>
      </c>
      <c r="C54" s="27">
        <f>C55+D5/10000</f>
        <v>1.2279999999999991</v>
      </c>
      <c r="D54" s="11">
        <f>D55*D3</f>
        <v>4.2998169599999997E-2</v>
      </c>
      <c r="E54" s="3">
        <f t="shared" si="2"/>
        <v>5280.1752268799964</v>
      </c>
      <c r="F54" s="2"/>
      <c r="I54" s="46"/>
      <c r="K54" s="10">
        <v>9</v>
      </c>
      <c r="L54" t="s">
        <v>14</v>
      </c>
      <c r="M54" s="27">
        <f>M55+D5/10000</f>
        <v>1.2280499999999992</v>
      </c>
      <c r="N54" s="11">
        <f>N55*D4</f>
        <v>4.2998169599999997E-2</v>
      </c>
      <c r="O54" s="3">
        <f t="shared" si="3"/>
        <v>5280.390217727997</v>
      </c>
      <c r="P54" s="8"/>
      <c r="Q54" s="8"/>
    </row>
    <row r="55" spans="1:17" x14ac:dyDescent="0.25">
      <c r="A55" s="10">
        <v>8</v>
      </c>
      <c r="B55" t="s">
        <v>12</v>
      </c>
      <c r="C55" s="27">
        <f>C56+D5/10000</f>
        <v>1.2269999999999992</v>
      </c>
      <c r="D55" s="11">
        <f>D56*D3</f>
        <v>3.5831808E-2</v>
      </c>
      <c r="E55" s="3">
        <f t="shared" si="2"/>
        <v>4396.5628415999972</v>
      </c>
      <c r="F55" s="2"/>
      <c r="I55" s="46"/>
      <c r="K55" s="10">
        <v>8</v>
      </c>
      <c r="L55" t="s">
        <v>14</v>
      </c>
      <c r="M55" s="27">
        <f>M56+D5/10000</f>
        <v>1.2270499999999993</v>
      </c>
      <c r="N55" s="11">
        <f>N56*D4</f>
        <v>3.5831808E-2</v>
      </c>
      <c r="O55" s="3">
        <f t="shared" si="3"/>
        <v>4396.742000639998</v>
      </c>
      <c r="P55" s="8"/>
      <c r="Q55" s="8"/>
    </row>
    <row r="56" spans="1:17" x14ac:dyDescent="0.25">
      <c r="A56" s="10">
        <v>7</v>
      </c>
      <c r="B56" t="s">
        <v>12</v>
      </c>
      <c r="C56" s="27">
        <f>C57+D5/10000</f>
        <v>1.2259999999999993</v>
      </c>
      <c r="D56" s="11">
        <f>D57*D3</f>
        <v>2.9859839999999999E-2</v>
      </c>
      <c r="E56" s="3">
        <f t="shared" si="2"/>
        <v>3660.8163839999979</v>
      </c>
      <c r="F56" s="2"/>
      <c r="I56" s="46"/>
      <c r="K56" s="10">
        <v>7</v>
      </c>
      <c r="L56" t="s">
        <v>14</v>
      </c>
      <c r="M56" s="27">
        <f>M57+D5/10000</f>
        <v>1.2260499999999994</v>
      </c>
      <c r="N56" s="11">
        <f>N57*D4</f>
        <v>2.9859839999999999E-2</v>
      </c>
      <c r="O56" s="3">
        <f t="shared" si="3"/>
        <v>3660.9656831999982</v>
      </c>
      <c r="P56" s="8"/>
      <c r="Q56" s="8"/>
    </row>
    <row r="57" spans="1:17" x14ac:dyDescent="0.25">
      <c r="A57" s="10">
        <v>6</v>
      </c>
      <c r="B57" t="s">
        <v>12</v>
      </c>
      <c r="C57" s="27">
        <f>C58+D5/10000</f>
        <v>1.2249999999999994</v>
      </c>
      <c r="D57" s="11">
        <f>D58*D3</f>
        <v>2.4883200000000001E-2</v>
      </c>
      <c r="E57" s="3">
        <f t="shared" si="2"/>
        <v>3048.1919999999986</v>
      </c>
      <c r="F57" s="2"/>
      <c r="I57" s="46"/>
      <c r="K57" s="10">
        <v>6</v>
      </c>
      <c r="L57" t="s">
        <v>14</v>
      </c>
      <c r="M57" s="27">
        <f>M58+D5/10000</f>
        <v>1.2250499999999995</v>
      </c>
      <c r="N57" s="11">
        <f>N58*D4</f>
        <v>2.4883200000000001E-2</v>
      </c>
      <c r="O57" s="3">
        <f t="shared" si="3"/>
        <v>3048.3164159999992</v>
      </c>
      <c r="P57" s="2"/>
      <c r="Q57" s="2"/>
    </row>
    <row r="58" spans="1:17" x14ac:dyDescent="0.25">
      <c r="A58" s="10">
        <v>5</v>
      </c>
      <c r="B58" t="s">
        <v>12</v>
      </c>
      <c r="C58" s="27">
        <f>C59+D5/10000</f>
        <v>1.2239999999999995</v>
      </c>
      <c r="D58" s="11">
        <f>D59*D3</f>
        <v>2.0736000000000001E-2</v>
      </c>
      <c r="E58" s="3">
        <f t="shared" si="2"/>
        <v>2538.0863999999988</v>
      </c>
      <c r="F58" s="2"/>
      <c r="I58" s="46"/>
      <c r="K58" s="10">
        <v>5</v>
      </c>
      <c r="L58" t="s">
        <v>14</v>
      </c>
      <c r="M58" s="27">
        <f>M59+D5/10000</f>
        <v>1.2240499999999996</v>
      </c>
      <c r="N58" s="11">
        <f>N59*D4</f>
        <v>2.0736000000000001E-2</v>
      </c>
      <c r="O58" s="3">
        <f t="shared" si="3"/>
        <v>2538.1900799999989</v>
      </c>
      <c r="P58" s="2"/>
      <c r="Q58" s="2"/>
    </row>
    <row r="59" spans="1:17" x14ac:dyDescent="0.25">
      <c r="A59" s="10">
        <v>4</v>
      </c>
      <c r="B59" t="s">
        <v>12</v>
      </c>
      <c r="C59" s="27">
        <f>C60+D5/10000</f>
        <v>1.2229999999999996</v>
      </c>
      <c r="D59" s="11">
        <f>D60*D3</f>
        <v>1.728E-2</v>
      </c>
      <c r="E59" s="3">
        <f t="shared" si="2"/>
        <v>2113.3439999999996</v>
      </c>
      <c r="F59" s="2"/>
      <c r="I59" s="46"/>
      <c r="K59" s="10">
        <v>4</v>
      </c>
      <c r="L59" t="s">
        <v>14</v>
      </c>
      <c r="M59" s="27">
        <f>M60+D5/10000</f>
        <v>1.2230499999999997</v>
      </c>
      <c r="N59" s="11">
        <f>N60*D4</f>
        <v>1.728E-2</v>
      </c>
      <c r="O59" s="3">
        <f t="shared" si="3"/>
        <v>2113.4303999999997</v>
      </c>
      <c r="P59" s="2"/>
      <c r="Q59" s="2"/>
    </row>
    <row r="60" spans="1:17" x14ac:dyDescent="0.25">
      <c r="A60" s="10">
        <v>3</v>
      </c>
      <c r="B60" t="s">
        <v>12</v>
      </c>
      <c r="C60" s="27">
        <f>C61+D5/10000</f>
        <v>1.2219999999999998</v>
      </c>
      <c r="D60" s="11">
        <f>D61*D3</f>
        <v>1.44E-2</v>
      </c>
      <c r="E60" s="3">
        <f t="shared" si="2"/>
        <v>1759.6799999999996</v>
      </c>
      <c r="F60" s="2"/>
      <c r="I60" s="46"/>
      <c r="K60" s="10">
        <v>3</v>
      </c>
      <c r="L60" t="s">
        <v>14</v>
      </c>
      <c r="M60" s="27">
        <f>M61+D5/10000</f>
        <v>1.2220499999999999</v>
      </c>
      <c r="N60" s="11">
        <f>N61*D4</f>
        <v>1.44E-2</v>
      </c>
      <c r="O60" s="3">
        <f t="shared" si="3"/>
        <v>1759.7519999999997</v>
      </c>
      <c r="P60" s="2"/>
      <c r="Q60" s="2"/>
    </row>
    <row r="61" spans="1:17" x14ac:dyDescent="0.25">
      <c r="A61" s="10">
        <v>2</v>
      </c>
      <c r="B61" t="s">
        <v>12</v>
      </c>
      <c r="C61" s="27">
        <f>C62+D5/10000</f>
        <v>1.2209999999999999</v>
      </c>
      <c r="D61" s="11">
        <f>D62*D3</f>
        <v>1.2E-2</v>
      </c>
      <c r="E61" s="3">
        <f t="shared" si="2"/>
        <v>1465.1999999999998</v>
      </c>
      <c r="F61" s="2"/>
      <c r="I61" s="46"/>
      <c r="K61" s="10">
        <v>2</v>
      </c>
      <c r="L61" t="s">
        <v>14</v>
      </c>
      <c r="M61" s="27">
        <f>M62+D5/10000</f>
        <v>1.22105</v>
      </c>
      <c r="N61" s="11">
        <f>N62*D4</f>
        <v>1.2E-2</v>
      </c>
      <c r="O61" s="3">
        <f t="shared" si="3"/>
        <v>1465.26</v>
      </c>
      <c r="P61" s="2"/>
      <c r="Q61" s="2"/>
    </row>
    <row r="62" spans="1:17" x14ac:dyDescent="0.25">
      <c r="A62" s="42">
        <v>1</v>
      </c>
      <c r="B62" s="5" t="s">
        <v>12</v>
      </c>
      <c r="C62" s="29">
        <f>C34</f>
        <v>1.22</v>
      </c>
      <c r="D62" s="24">
        <f>D2</f>
        <v>0.01</v>
      </c>
      <c r="E62" s="25">
        <f t="shared" si="2"/>
        <v>1220</v>
      </c>
      <c r="F62" s="6"/>
      <c r="I62" s="46"/>
      <c r="K62" s="42">
        <v>1</v>
      </c>
      <c r="L62" s="5" t="s">
        <v>14</v>
      </c>
      <c r="M62" s="29">
        <f>C62+0.00005</f>
        <v>1.2200500000000001</v>
      </c>
      <c r="N62" s="24">
        <f>D2</f>
        <v>0.01</v>
      </c>
      <c r="O62" s="25">
        <f t="shared" si="3"/>
        <v>1220.0500000000002</v>
      </c>
      <c r="P62" s="6"/>
      <c r="Q62" s="34"/>
    </row>
    <row r="63" spans="1:17" x14ac:dyDescent="0.25">
      <c r="A63" t="s">
        <v>13</v>
      </c>
      <c r="C63" s="27"/>
      <c r="D63" s="12">
        <f>SUM(D42:D62)</f>
        <v>2.2502559954684842</v>
      </c>
      <c r="E63" s="4">
        <f>SUM(E42:E62)</f>
        <v>278011.61544035736</v>
      </c>
      <c r="F63" s="27">
        <f>E63/100000/D63</f>
        <v>1.2354666135773484</v>
      </c>
      <c r="I63" s="46"/>
      <c r="K63" t="s">
        <v>15</v>
      </c>
      <c r="M63" s="27"/>
      <c r="N63" s="12">
        <f>SUM(N42:N62)</f>
        <v>2.2502559954684842</v>
      </c>
      <c r="O63" s="4">
        <f>SUM(O42:O62)</f>
        <v>278022.8667203348</v>
      </c>
      <c r="P63" s="27">
        <f>O63/100000/N63</f>
        <v>1.235516613577349</v>
      </c>
      <c r="Q63" s="27"/>
    </row>
    <row r="64" spans="1:17" x14ac:dyDescent="0.25">
      <c r="A64" t="s">
        <v>26</v>
      </c>
      <c r="C64" s="27">
        <f>F63-0.0005</f>
        <v>1.2349666135773485</v>
      </c>
      <c r="D64" s="11">
        <f>-D63</f>
        <v>-2.2502559954684842</v>
      </c>
      <c r="E64" s="3">
        <f>D64*C64*100000</f>
        <v>-277899.10264058394</v>
      </c>
      <c r="I64" s="46"/>
      <c r="K64" t="s">
        <v>27</v>
      </c>
      <c r="M64" s="27">
        <f>C64</f>
        <v>1.2349666135773485</v>
      </c>
      <c r="N64" s="11">
        <f>-N63</f>
        <v>-2.2502559954684842</v>
      </c>
      <c r="O64" s="3">
        <f>M64*N64*100000</f>
        <v>-277899.10264058394</v>
      </c>
    </row>
    <row r="65" spans="1:19" s="51" customFormat="1" ht="27.75" customHeight="1" thickBot="1" x14ac:dyDescent="0.35">
      <c r="A65" s="48" t="s">
        <v>22</v>
      </c>
      <c r="B65" s="48"/>
      <c r="C65" s="49"/>
      <c r="D65" s="48"/>
      <c r="E65" s="50">
        <f>E63+E64</f>
        <v>112.51279977342347</v>
      </c>
      <c r="F65" s="48"/>
      <c r="I65" s="54"/>
      <c r="K65" s="48" t="s">
        <v>22</v>
      </c>
      <c r="L65" s="48"/>
      <c r="M65" s="49"/>
      <c r="N65" s="48"/>
      <c r="O65" s="50">
        <f>-(O63+O64)</f>
        <v>-123.76407975086477</v>
      </c>
      <c r="P65" s="48"/>
      <c r="Q65" s="52"/>
    </row>
    <row r="66" spans="1:19" ht="42.75" customHeight="1" thickTop="1" x14ac:dyDescent="0.25">
      <c r="I66" s="46"/>
    </row>
    <row r="67" spans="1:19" x14ac:dyDescent="0.25">
      <c r="A67" s="45" t="s">
        <v>49</v>
      </c>
      <c r="B67" s="46"/>
      <c r="C67" s="46"/>
      <c r="D67" s="46"/>
      <c r="E67" s="46"/>
      <c r="F67" s="46"/>
      <c r="G67" s="46"/>
      <c r="H67" s="46"/>
      <c r="I67" s="46"/>
      <c r="J67" s="46"/>
      <c r="K67" s="46"/>
      <c r="L67" s="46"/>
      <c r="M67" s="46"/>
      <c r="N67" s="46"/>
      <c r="O67" s="46"/>
      <c r="P67" s="46"/>
    </row>
    <row r="68" spans="1:19" x14ac:dyDescent="0.25">
      <c r="A68" s="26" t="s">
        <v>87</v>
      </c>
      <c r="I68" s="46"/>
      <c r="K68" s="26" t="s">
        <v>87</v>
      </c>
    </row>
    <row r="69" spans="1:19" x14ac:dyDescent="0.25">
      <c r="A69" s="39" t="s">
        <v>31</v>
      </c>
      <c r="B69" s="37" t="s">
        <v>1</v>
      </c>
      <c r="C69" s="7" t="s">
        <v>8</v>
      </c>
      <c r="D69" s="7" t="s">
        <v>9</v>
      </c>
      <c r="E69" s="7" t="s">
        <v>11</v>
      </c>
      <c r="F69" s="7" t="s">
        <v>10</v>
      </c>
      <c r="G69" s="20"/>
      <c r="I69" s="46"/>
      <c r="K69" s="39" t="s">
        <v>31</v>
      </c>
      <c r="L69" s="37" t="s">
        <v>0</v>
      </c>
      <c r="M69" s="7" t="s">
        <v>8</v>
      </c>
      <c r="N69" s="7" t="s">
        <v>9</v>
      </c>
      <c r="O69" s="7" t="s">
        <v>11</v>
      </c>
      <c r="P69" s="7" t="s">
        <v>10</v>
      </c>
      <c r="Q69" s="8"/>
      <c r="R69" s="35" t="s">
        <v>25</v>
      </c>
      <c r="S69" s="19"/>
    </row>
    <row r="70" spans="1:19" x14ac:dyDescent="0.25">
      <c r="A70" s="10">
        <v>17</v>
      </c>
      <c r="B70" t="s">
        <v>12</v>
      </c>
      <c r="C70" s="27">
        <f>C71+D5/10000</f>
        <v>1.2359999999999982</v>
      </c>
      <c r="D70" s="11">
        <f>D71*D3</f>
        <v>0.18488425889503635</v>
      </c>
      <c r="E70" s="9">
        <f t="shared" ref="E70:E86" si="4">100000*D70*C70</f>
        <v>22851.694399426462</v>
      </c>
      <c r="F70" s="2"/>
      <c r="I70" s="46"/>
      <c r="K70" s="10">
        <v>17</v>
      </c>
      <c r="L70" t="s">
        <v>14</v>
      </c>
      <c r="M70" s="27">
        <f>M71+D5/10000</f>
        <v>1.2360499999999983</v>
      </c>
      <c r="N70" s="11">
        <f>N71*D4</f>
        <v>0.18488425889503635</v>
      </c>
      <c r="O70" s="9">
        <f t="shared" ref="O70:O86" si="5">100000*N70*M70</f>
        <v>22852.618820720938</v>
      </c>
      <c r="P70" s="2"/>
      <c r="Q70" s="2"/>
      <c r="R70" s="4">
        <f>N87*(M70-P87)*100000</f>
        <v>444.65277668505991</v>
      </c>
    </row>
    <row r="71" spans="1:19" x14ac:dyDescent="0.25">
      <c r="A71" s="10">
        <v>16</v>
      </c>
      <c r="B71" t="s">
        <v>12</v>
      </c>
      <c r="C71" s="27">
        <f>C72+D5/10000</f>
        <v>1.2349999999999983</v>
      </c>
      <c r="D71" s="11">
        <f>D72*D3</f>
        <v>0.15407021574586363</v>
      </c>
      <c r="E71" s="9">
        <f t="shared" si="4"/>
        <v>19027.671644614133</v>
      </c>
      <c r="F71" s="2"/>
      <c r="I71" s="46"/>
      <c r="K71" s="10">
        <v>16</v>
      </c>
      <c r="L71" t="s">
        <v>14</v>
      </c>
      <c r="M71" s="27">
        <f>M72+D5/10000</f>
        <v>1.2350499999999984</v>
      </c>
      <c r="N71" s="11">
        <f>N72*D4</f>
        <v>0.15407021574586363</v>
      </c>
      <c r="O71" s="9">
        <f t="shared" si="5"/>
        <v>19028.441995692861</v>
      </c>
      <c r="P71" s="2"/>
      <c r="Q71" s="2"/>
    </row>
    <row r="72" spans="1:19" x14ac:dyDescent="0.25">
      <c r="A72" s="10">
        <v>15</v>
      </c>
      <c r="B72" t="s">
        <v>12</v>
      </c>
      <c r="C72" s="27">
        <f>C73+D5/10000</f>
        <v>1.2339999999999984</v>
      </c>
      <c r="D72" s="11">
        <f>D73*D3</f>
        <v>0.12839184645488635</v>
      </c>
      <c r="E72" s="9">
        <f t="shared" si="4"/>
        <v>15843.553852532958</v>
      </c>
      <c r="F72" s="2"/>
      <c r="I72" s="46"/>
      <c r="K72" s="10">
        <v>15</v>
      </c>
      <c r="L72" t="s">
        <v>14</v>
      </c>
      <c r="M72" s="27">
        <f>M73+D5/10000</f>
        <v>1.2340499999999985</v>
      </c>
      <c r="N72" s="11">
        <f>N73*D4</f>
        <v>0.12839184645488635</v>
      </c>
      <c r="O72" s="9">
        <f t="shared" si="5"/>
        <v>15844.195811765232</v>
      </c>
      <c r="P72" s="2"/>
      <c r="Q72" s="2"/>
    </row>
    <row r="73" spans="1:19" x14ac:dyDescent="0.25">
      <c r="A73" s="10">
        <v>14</v>
      </c>
      <c r="B73" t="s">
        <v>12</v>
      </c>
      <c r="C73" s="30">
        <f>C74+D5/10000</f>
        <v>1.2329999999999985</v>
      </c>
      <c r="D73" s="31">
        <f>D74*D3</f>
        <v>0.10699320537907198</v>
      </c>
      <c r="E73" s="32">
        <f t="shared" si="4"/>
        <v>13192.262223239559</v>
      </c>
      <c r="F73" s="2"/>
      <c r="I73" s="46"/>
      <c r="K73" s="10">
        <v>14</v>
      </c>
      <c r="L73" t="s">
        <v>14</v>
      </c>
      <c r="M73" s="30">
        <f>M74+D5/10000</f>
        <v>1.2330499999999986</v>
      </c>
      <c r="N73" s="31">
        <f>N74*D4</f>
        <v>0.10699320537907198</v>
      </c>
      <c r="O73" s="32">
        <f t="shared" si="5"/>
        <v>13192.797189266455</v>
      </c>
      <c r="P73" s="2"/>
      <c r="Q73" s="2"/>
    </row>
    <row r="74" spans="1:19" x14ac:dyDescent="0.25">
      <c r="A74" s="10">
        <v>13</v>
      </c>
      <c r="B74" t="s">
        <v>12</v>
      </c>
      <c r="C74" s="30">
        <f>C75+D5/10000</f>
        <v>1.2319999999999987</v>
      </c>
      <c r="D74" s="31">
        <f>D75*D3</f>
        <v>8.916100448255998E-2</v>
      </c>
      <c r="E74" s="32">
        <f t="shared" si="4"/>
        <v>10984.635752251377</v>
      </c>
      <c r="F74" s="2"/>
      <c r="I74" s="46"/>
      <c r="K74" s="10">
        <v>13</v>
      </c>
      <c r="L74" t="s">
        <v>14</v>
      </c>
      <c r="M74" s="30">
        <f>M75+D5/10000</f>
        <v>1.2320499999999988</v>
      </c>
      <c r="N74" s="31">
        <f>N75*D4</f>
        <v>8.916100448255998E-2</v>
      </c>
      <c r="O74" s="32">
        <f t="shared" si="5"/>
        <v>10985.081557273792</v>
      </c>
      <c r="P74" s="2"/>
      <c r="Q74" s="2"/>
    </row>
    <row r="75" spans="1:19" x14ac:dyDescent="0.25">
      <c r="A75" s="10">
        <v>12</v>
      </c>
      <c r="B75" t="s">
        <v>12</v>
      </c>
      <c r="C75" s="28">
        <f>C76+D5/10000</f>
        <v>1.2309999999999988</v>
      </c>
      <c r="D75" s="21">
        <f>D76*D3</f>
        <v>7.4300837068799988E-2</v>
      </c>
      <c r="E75" s="22">
        <f t="shared" si="4"/>
        <v>9146.4330431692706</v>
      </c>
      <c r="F75" s="97" t="s">
        <v>28</v>
      </c>
      <c r="G75" s="98"/>
      <c r="I75" s="46"/>
      <c r="K75" s="10">
        <v>12</v>
      </c>
      <c r="L75" t="s">
        <v>14</v>
      </c>
      <c r="M75" s="28">
        <f>M76+D5/10000</f>
        <v>1.2310499999999989</v>
      </c>
      <c r="N75" s="21">
        <f>N76*D4</f>
        <v>7.4300837068799988E-2</v>
      </c>
      <c r="O75" s="22">
        <f t="shared" si="5"/>
        <v>9146.8045473546154</v>
      </c>
      <c r="P75" s="97" t="s">
        <v>28</v>
      </c>
      <c r="Q75" s="98"/>
    </row>
    <row r="76" spans="1:19" x14ac:dyDescent="0.25">
      <c r="A76" s="10">
        <v>11</v>
      </c>
      <c r="B76" t="s">
        <v>12</v>
      </c>
      <c r="C76" s="28">
        <f>C77+D5/10000</f>
        <v>1.2299999999999989</v>
      </c>
      <c r="D76" s="21">
        <f>D77*D3</f>
        <v>6.1917364223999988E-2</v>
      </c>
      <c r="E76" s="22">
        <f t="shared" si="4"/>
        <v>7615.8357995519909</v>
      </c>
      <c r="F76" s="99"/>
      <c r="G76" s="100"/>
      <c r="I76" s="46"/>
      <c r="K76" s="10">
        <v>11</v>
      </c>
      <c r="L76" t="s">
        <v>14</v>
      </c>
      <c r="M76" s="28">
        <f>M77+D5/10000</f>
        <v>1.230049999999999</v>
      </c>
      <c r="N76" s="21">
        <f>N77*D4</f>
        <v>6.1917364223999988E-2</v>
      </c>
      <c r="O76" s="22">
        <f t="shared" si="5"/>
        <v>7616.1453863731122</v>
      </c>
      <c r="P76" s="99"/>
      <c r="Q76" s="100"/>
    </row>
    <row r="77" spans="1:19" x14ac:dyDescent="0.25">
      <c r="A77" s="10">
        <v>10</v>
      </c>
      <c r="B77" t="s">
        <v>12</v>
      </c>
      <c r="C77" s="27">
        <f>C78+D5/10000</f>
        <v>1.228999999999999</v>
      </c>
      <c r="D77" s="11">
        <f>D78*D3</f>
        <v>5.1597803519999992E-2</v>
      </c>
      <c r="E77" s="9">
        <f t="shared" si="4"/>
        <v>6341.3700526079938</v>
      </c>
      <c r="F77" s="2"/>
      <c r="I77" s="46"/>
      <c r="K77" s="10">
        <v>10</v>
      </c>
      <c r="L77" t="s">
        <v>14</v>
      </c>
      <c r="M77" s="27">
        <f>M78+D5/10000</f>
        <v>1.2290499999999991</v>
      </c>
      <c r="N77" s="11">
        <f>N78*D4</f>
        <v>5.1597803519999992E-2</v>
      </c>
      <c r="O77" s="9">
        <f t="shared" si="5"/>
        <v>6341.6280416255941</v>
      </c>
      <c r="P77" s="2"/>
      <c r="Q77" s="2"/>
    </row>
    <row r="78" spans="1:19" x14ac:dyDescent="0.25">
      <c r="A78" s="10">
        <v>9</v>
      </c>
      <c r="B78" t="s">
        <v>12</v>
      </c>
      <c r="C78" s="27">
        <f>C79+D5/10000</f>
        <v>1.2279999999999991</v>
      </c>
      <c r="D78" s="11">
        <f>D79*D3</f>
        <v>4.2998169599999997E-2</v>
      </c>
      <c r="E78" s="3">
        <f t="shared" si="4"/>
        <v>5280.1752268799964</v>
      </c>
      <c r="F78" s="2"/>
      <c r="I78" s="46"/>
      <c r="K78" s="10">
        <v>9</v>
      </c>
      <c r="L78" t="s">
        <v>14</v>
      </c>
      <c r="M78" s="27">
        <f>M79+D5/10000</f>
        <v>1.2280499999999992</v>
      </c>
      <c r="N78" s="11">
        <f>N79*D4</f>
        <v>4.2998169599999997E-2</v>
      </c>
      <c r="O78" s="3">
        <f t="shared" si="5"/>
        <v>5280.390217727997</v>
      </c>
      <c r="P78" s="2"/>
      <c r="Q78" s="2"/>
    </row>
    <row r="79" spans="1:19" x14ac:dyDescent="0.25">
      <c r="A79" s="10">
        <v>8</v>
      </c>
      <c r="B79" t="s">
        <v>12</v>
      </c>
      <c r="C79" s="27">
        <f>C80+D5/10000</f>
        <v>1.2269999999999992</v>
      </c>
      <c r="D79" s="11">
        <f>D80*D3</f>
        <v>3.5831808E-2</v>
      </c>
      <c r="E79" s="3">
        <f t="shared" si="4"/>
        <v>4396.5628415999972</v>
      </c>
      <c r="F79" s="2"/>
      <c r="I79" s="46"/>
      <c r="K79" s="10">
        <v>8</v>
      </c>
      <c r="L79" t="s">
        <v>14</v>
      </c>
      <c r="M79" s="27">
        <f>M80+D5/10000</f>
        <v>1.2270499999999993</v>
      </c>
      <c r="N79" s="11">
        <f>N80*D4</f>
        <v>3.5831808E-2</v>
      </c>
      <c r="O79" s="3">
        <f t="shared" si="5"/>
        <v>4396.742000639998</v>
      </c>
      <c r="P79" s="8"/>
      <c r="Q79" s="8"/>
    </row>
    <row r="80" spans="1:19" x14ac:dyDescent="0.25">
      <c r="A80" s="10">
        <v>7</v>
      </c>
      <c r="B80" t="s">
        <v>12</v>
      </c>
      <c r="C80" s="27">
        <f>C81+D5/10000</f>
        <v>1.2259999999999993</v>
      </c>
      <c r="D80" s="11">
        <f>D81*D3</f>
        <v>2.9859839999999999E-2</v>
      </c>
      <c r="E80" s="3">
        <f t="shared" si="4"/>
        <v>3660.8163839999979</v>
      </c>
      <c r="F80" s="2"/>
      <c r="I80" s="46"/>
      <c r="K80" s="10">
        <v>7</v>
      </c>
      <c r="L80" t="s">
        <v>14</v>
      </c>
      <c r="M80" s="27">
        <f>M81+D5/10000</f>
        <v>1.2260499999999994</v>
      </c>
      <c r="N80" s="11">
        <f>N81*D4</f>
        <v>2.9859839999999999E-2</v>
      </c>
      <c r="O80" s="3">
        <f t="shared" si="5"/>
        <v>3660.9656831999982</v>
      </c>
      <c r="P80" s="8"/>
      <c r="Q80" s="8"/>
    </row>
    <row r="81" spans="1:19" x14ac:dyDescent="0.25">
      <c r="A81" s="10">
        <v>6</v>
      </c>
      <c r="B81" t="s">
        <v>12</v>
      </c>
      <c r="C81" s="27">
        <f>C82+D5/10000</f>
        <v>1.2249999999999994</v>
      </c>
      <c r="D81" s="11">
        <f>D82*D3</f>
        <v>2.4883200000000001E-2</v>
      </c>
      <c r="E81" s="3">
        <f t="shared" si="4"/>
        <v>3048.1919999999986</v>
      </c>
      <c r="F81" s="2"/>
      <c r="I81" s="46"/>
      <c r="K81" s="10">
        <v>6</v>
      </c>
      <c r="L81" t="s">
        <v>14</v>
      </c>
      <c r="M81" s="27">
        <f>M82+D5/10000</f>
        <v>1.2250499999999995</v>
      </c>
      <c r="N81" s="11">
        <f>N82*D4</f>
        <v>2.4883200000000001E-2</v>
      </c>
      <c r="O81" s="3">
        <f t="shared" si="5"/>
        <v>3048.3164159999992</v>
      </c>
      <c r="P81" s="2"/>
      <c r="Q81" s="2"/>
    </row>
    <row r="82" spans="1:19" x14ac:dyDescent="0.25">
      <c r="A82" s="10">
        <v>5</v>
      </c>
      <c r="B82" t="s">
        <v>12</v>
      </c>
      <c r="C82" s="27">
        <f>C83+D5/10000</f>
        <v>1.2239999999999995</v>
      </c>
      <c r="D82" s="11">
        <f>D83*D3</f>
        <v>2.0736000000000001E-2</v>
      </c>
      <c r="E82" s="3">
        <f t="shared" si="4"/>
        <v>2538.0863999999988</v>
      </c>
      <c r="F82" s="2"/>
      <c r="I82" s="46"/>
      <c r="K82" s="10">
        <v>5</v>
      </c>
      <c r="L82" t="s">
        <v>14</v>
      </c>
      <c r="M82" s="27">
        <f>M83+D5/10000</f>
        <v>1.2240499999999996</v>
      </c>
      <c r="N82" s="11">
        <f>N83*D4</f>
        <v>2.0736000000000001E-2</v>
      </c>
      <c r="O82" s="3">
        <f t="shared" si="5"/>
        <v>2538.1900799999989</v>
      </c>
      <c r="P82" s="2"/>
      <c r="Q82" s="2"/>
    </row>
    <row r="83" spans="1:19" x14ac:dyDescent="0.25">
      <c r="A83" s="10">
        <v>4</v>
      </c>
      <c r="B83" t="s">
        <v>12</v>
      </c>
      <c r="C83" s="27">
        <f>C84+D5/10000</f>
        <v>1.2229999999999996</v>
      </c>
      <c r="D83" s="11">
        <f>D84*D3</f>
        <v>1.728E-2</v>
      </c>
      <c r="E83" s="3">
        <f t="shared" si="4"/>
        <v>2113.3439999999996</v>
      </c>
      <c r="F83" s="2"/>
      <c r="I83" s="46"/>
      <c r="K83" s="10">
        <v>4</v>
      </c>
      <c r="L83" t="s">
        <v>14</v>
      </c>
      <c r="M83" s="27">
        <f>M84+D5/10000</f>
        <v>1.2230499999999997</v>
      </c>
      <c r="N83" s="11">
        <f>N84*D4</f>
        <v>1.728E-2</v>
      </c>
      <c r="O83" s="3">
        <f t="shared" si="5"/>
        <v>2113.4303999999997</v>
      </c>
      <c r="P83" s="2"/>
      <c r="Q83" s="2"/>
    </row>
    <row r="84" spans="1:19" x14ac:dyDescent="0.25">
      <c r="A84" s="10">
        <v>3</v>
      </c>
      <c r="B84" t="s">
        <v>12</v>
      </c>
      <c r="C84" s="27">
        <f>C85+D5/10000</f>
        <v>1.2219999999999998</v>
      </c>
      <c r="D84" s="11">
        <f>D85*D3</f>
        <v>1.44E-2</v>
      </c>
      <c r="E84" s="3">
        <f t="shared" si="4"/>
        <v>1759.6799999999996</v>
      </c>
      <c r="F84" s="2"/>
      <c r="I84" s="46"/>
      <c r="K84" s="10">
        <v>3</v>
      </c>
      <c r="L84" t="s">
        <v>14</v>
      </c>
      <c r="M84" s="27">
        <f>M85+D5/10000</f>
        <v>1.2220499999999999</v>
      </c>
      <c r="N84" s="11">
        <f>N85*D4</f>
        <v>1.44E-2</v>
      </c>
      <c r="O84" s="3">
        <f t="shared" si="5"/>
        <v>1759.7519999999997</v>
      </c>
      <c r="P84" s="2"/>
      <c r="Q84" s="2"/>
    </row>
    <row r="85" spans="1:19" x14ac:dyDescent="0.25">
      <c r="A85" s="10">
        <v>2</v>
      </c>
      <c r="B85" t="s">
        <v>12</v>
      </c>
      <c r="C85" s="27">
        <f>C86+D5/10000</f>
        <v>1.2209999999999999</v>
      </c>
      <c r="D85" s="11">
        <f>D86*D3</f>
        <v>1.2E-2</v>
      </c>
      <c r="E85" s="3">
        <f t="shared" si="4"/>
        <v>1465.1999999999998</v>
      </c>
      <c r="F85" s="2"/>
      <c r="I85" s="46"/>
      <c r="K85" s="10">
        <v>2</v>
      </c>
      <c r="L85" t="s">
        <v>14</v>
      </c>
      <c r="M85" s="27">
        <f>M86+D5/10000</f>
        <v>1.22105</v>
      </c>
      <c r="N85" s="11">
        <f>N86*D4</f>
        <v>1.2E-2</v>
      </c>
      <c r="O85" s="3">
        <f t="shared" si="5"/>
        <v>1465.26</v>
      </c>
      <c r="P85" s="2"/>
      <c r="Q85" s="2"/>
    </row>
    <row r="86" spans="1:19" x14ac:dyDescent="0.25">
      <c r="A86" s="42">
        <v>1</v>
      </c>
      <c r="B86" s="5" t="s">
        <v>12</v>
      </c>
      <c r="C86" s="29">
        <f>C62</f>
        <v>1.22</v>
      </c>
      <c r="D86" s="24">
        <f>D2</f>
        <v>0.01</v>
      </c>
      <c r="E86" s="25">
        <f t="shared" si="4"/>
        <v>1220</v>
      </c>
      <c r="F86" s="6"/>
      <c r="I86" s="46"/>
      <c r="K86" s="42">
        <v>1</v>
      </c>
      <c r="L86" s="5" t="s">
        <v>14</v>
      </c>
      <c r="M86" s="29">
        <f>C86+0.00005</f>
        <v>1.2200500000000001</v>
      </c>
      <c r="N86" s="24">
        <f>D2</f>
        <v>0.01</v>
      </c>
      <c r="O86" s="25">
        <f t="shared" si="5"/>
        <v>1220.0500000000002</v>
      </c>
      <c r="P86" s="6"/>
      <c r="Q86" s="34"/>
    </row>
    <row r="87" spans="1:19" x14ac:dyDescent="0.25">
      <c r="A87" t="s">
        <v>13</v>
      </c>
      <c r="C87" s="27"/>
      <c r="D87" s="12">
        <f>SUM(D70:D86)</f>
        <v>1.059305553370218</v>
      </c>
      <c r="E87" s="4">
        <f>SUM(E70:E86)</f>
        <v>130485.51361987369</v>
      </c>
      <c r="F87" s="27">
        <f>E87/100000/D87</f>
        <v>1.2318024124836258</v>
      </c>
      <c r="I87" s="46"/>
      <c r="K87" t="s">
        <v>15</v>
      </c>
      <c r="M87" s="27"/>
      <c r="N87" s="12">
        <f>SUM(N70:N86)</f>
        <v>1.059305553370218</v>
      </c>
      <c r="O87" s="4">
        <f>SUM(O70:O86)</f>
        <v>130490.81014764057</v>
      </c>
      <c r="P87" s="27">
        <f>O87/100000/N87</f>
        <v>1.2318524124836261</v>
      </c>
      <c r="Q87" s="27"/>
      <c r="S87" s="13"/>
    </row>
    <row r="88" spans="1:19" x14ac:dyDescent="0.25">
      <c r="A88" t="s">
        <v>26</v>
      </c>
      <c r="C88" s="27">
        <f>F87-0.0005</f>
        <v>1.2313024124836258</v>
      </c>
      <c r="D88" s="11">
        <f>-D87</f>
        <v>-1.059305553370218</v>
      </c>
      <c r="E88" s="3">
        <f>D88*C88*100000</f>
        <v>-130432.54834220516</v>
      </c>
      <c r="I88" s="46"/>
      <c r="K88" t="s">
        <v>27</v>
      </c>
      <c r="M88" s="27">
        <f>C88</f>
        <v>1.2313024124836258</v>
      </c>
      <c r="N88" s="11">
        <f>-N87</f>
        <v>-1.059305553370218</v>
      </c>
      <c r="O88" s="3">
        <f>M88*N88*100000</f>
        <v>-130432.54834220516</v>
      </c>
    </row>
    <row r="89" spans="1:19" s="51" customFormat="1" ht="24.75" customHeight="1" thickBot="1" x14ac:dyDescent="0.35">
      <c r="A89" s="48" t="s">
        <v>22</v>
      </c>
      <c r="B89" s="48"/>
      <c r="C89" s="49"/>
      <c r="D89" s="48"/>
      <c r="E89" s="50">
        <f>E87+E88</f>
        <v>52.965277668525232</v>
      </c>
      <c r="F89" s="48"/>
      <c r="I89" s="54"/>
      <c r="K89" s="48" t="s">
        <v>22</v>
      </c>
      <c r="L89" s="48"/>
      <c r="M89" s="49"/>
      <c r="N89" s="48"/>
      <c r="O89" s="50">
        <f>-(O87+O88)</f>
        <v>-58.261805435409769</v>
      </c>
      <c r="P89" s="48"/>
      <c r="Q89" s="52"/>
    </row>
    <row r="90" spans="1:19" ht="31.5" customHeight="1" thickTop="1" x14ac:dyDescent="0.25">
      <c r="I90" s="46"/>
    </row>
    <row r="91" spans="1:19" x14ac:dyDescent="0.25">
      <c r="A91" s="45" t="s">
        <v>48</v>
      </c>
      <c r="B91" s="46"/>
      <c r="C91" s="46"/>
      <c r="D91" s="46"/>
      <c r="E91" s="46"/>
      <c r="F91" s="46"/>
      <c r="G91" s="46"/>
      <c r="H91" s="46"/>
      <c r="I91" s="46"/>
      <c r="J91" s="46"/>
      <c r="K91" s="46"/>
      <c r="L91" s="46"/>
      <c r="M91" s="46"/>
      <c r="N91" s="46"/>
      <c r="O91" s="46"/>
      <c r="P91" s="46"/>
    </row>
    <row r="92" spans="1:19" x14ac:dyDescent="0.25">
      <c r="A92" s="26" t="s">
        <v>29</v>
      </c>
      <c r="I92" s="46"/>
      <c r="K92" s="26" t="s">
        <v>29</v>
      </c>
    </row>
    <row r="93" spans="1:19" x14ac:dyDescent="0.25">
      <c r="A93" s="39" t="s">
        <v>31</v>
      </c>
      <c r="B93" s="37" t="s">
        <v>1</v>
      </c>
      <c r="C93" s="7" t="s">
        <v>8</v>
      </c>
      <c r="D93" s="7" t="s">
        <v>9</v>
      </c>
      <c r="E93" s="7" t="s">
        <v>11</v>
      </c>
      <c r="F93" s="7" t="s">
        <v>10</v>
      </c>
      <c r="G93" s="20"/>
      <c r="I93" s="46"/>
      <c r="K93" s="39" t="s">
        <v>31</v>
      </c>
      <c r="L93" s="37" t="s">
        <v>0</v>
      </c>
      <c r="M93" s="7" t="s">
        <v>8</v>
      </c>
      <c r="N93" s="7" t="s">
        <v>9</v>
      </c>
      <c r="O93" s="7" t="s">
        <v>11</v>
      </c>
      <c r="P93" s="7" t="s">
        <v>10</v>
      </c>
      <c r="Q93" s="8"/>
      <c r="R93" s="35" t="s">
        <v>25</v>
      </c>
      <c r="S93" s="19"/>
    </row>
    <row r="94" spans="1:19" x14ac:dyDescent="0.25">
      <c r="A94" s="10">
        <v>13</v>
      </c>
      <c r="B94" t="s">
        <v>12</v>
      </c>
      <c r="C94" s="27">
        <f>C95+D5/10000</f>
        <v>1.2319999999999987</v>
      </c>
      <c r="D94" s="11">
        <f>D95*D3</f>
        <v>8.916100448255998E-2</v>
      </c>
      <c r="E94" s="9">
        <f t="shared" ref="E94:E106" si="6">100000*D94*C94</f>
        <v>10984.635752251377</v>
      </c>
      <c r="F94" s="2"/>
      <c r="I94" s="46"/>
      <c r="K94" s="10">
        <v>13</v>
      </c>
      <c r="L94" t="s">
        <v>14</v>
      </c>
      <c r="M94" s="27">
        <f>M95+D5/10000</f>
        <v>1.2320499999999988</v>
      </c>
      <c r="N94" s="11">
        <f>N95*D4</f>
        <v>8.916100448255998E-2</v>
      </c>
      <c r="O94" s="9">
        <f t="shared" ref="O94:O106" si="7">100000*N94*M94</f>
        <v>10985.081557273792</v>
      </c>
      <c r="P94" s="2"/>
      <c r="Q94" s="2"/>
      <c r="R94" s="4">
        <f>N107*(M94-P107)*100000</f>
        <v>177.48301344766381</v>
      </c>
    </row>
    <row r="95" spans="1:19" x14ac:dyDescent="0.25">
      <c r="A95" s="10">
        <v>12</v>
      </c>
      <c r="B95" t="s">
        <v>12</v>
      </c>
      <c r="C95" s="27">
        <f>C96+D5/10000</f>
        <v>1.2309999999999988</v>
      </c>
      <c r="D95" s="11">
        <f>D96*D3</f>
        <v>7.4300837068799988E-2</v>
      </c>
      <c r="E95" s="9">
        <f t="shared" si="6"/>
        <v>9146.4330431692706</v>
      </c>
      <c r="F95" s="2"/>
      <c r="I95" s="46"/>
      <c r="K95" s="10">
        <v>12</v>
      </c>
      <c r="L95" t="s">
        <v>14</v>
      </c>
      <c r="M95" s="27">
        <f>M96+D5/10000</f>
        <v>1.2310499999999989</v>
      </c>
      <c r="N95" s="11">
        <f>N96*D4</f>
        <v>7.4300837068799988E-2</v>
      </c>
      <c r="O95" s="9">
        <f t="shared" si="7"/>
        <v>9146.8045473546154</v>
      </c>
      <c r="P95" s="2"/>
      <c r="Q95" s="2"/>
    </row>
    <row r="96" spans="1:19" x14ac:dyDescent="0.25">
      <c r="A96" s="10">
        <v>11</v>
      </c>
      <c r="B96" t="s">
        <v>12</v>
      </c>
      <c r="C96" s="30">
        <f>C97+D5/10000</f>
        <v>1.2299999999999989</v>
      </c>
      <c r="D96" s="31">
        <f>D97*D3</f>
        <v>6.1917364223999988E-2</v>
      </c>
      <c r="E96" s="32">
        <f t="shared" si="6"/>
        <v>7615.8357995519909</v>
      </c>
      <c r="F96" s="2"/>
      <c r="I96" s="46"/>
      <c r="K96" s="10">
        <v>11</v>
      </c>
      <c r="L96" t="s">
        <v>14</v>
      </c>
      <c r="M96" s="30">
        <f>M97+D5/10000</f>
        <v>1.230049999999999</v>
      </c>
      <c r="N96" s="31">
        <f>N97*D4</f>
        <v>6.1917364223999988E-2</v>
      </c>
      <c r="O96" s="32">
        <f t="shared" si="7"/>
        <v>7616.1453863731122</v>
      </c>
      <c r="P96" s="2"/>
      <c r="Q96" s="2"/>
    </row>
    <row r="97" spans="1:17" x14ac:dyDescent="0.25">
      <c r="A97" s="10">
        <v>10</v>
      </c>
      <c r="B97" t="s">
        <v>12</v>
      </c>
      <c r="C97" s="30">
        <f>C98+D5/10000</f>
        <v>1.228999999999999</v>
      </c>
      <c r="D97" s="31">
        <f>D98*D3</f>
        <v>5.1597803519999992E-2</v>
      </c>
      <c r="E97" s="32">
        <f t="shared" si="6"/>
        <v>6341.3700526079938</v>
      </c>
      <c r="F97" s="2"/>
      <c r="I97" s="46"/>
      <c r="K97" s="10">
        <v>10</v>
      </c>
      <c r="L97" t="s">
        <v>14</v>
      </c>
      <c r="M97" s="30">
        <f>M98+D5/10000</f>
        <v>1.2290499999999991</v>
      </c>
      <c r="N97" s="31">
        <f>N98*D4</f>
        <v>5.1597803519999992E-2</v>
      </c>
      <c r="O97" s="32">
        <f t="shared" si="7"/>
        <v>6341.6280416255941</v>
      </c>
      <c r="P97" s="2"/>
      <c r="Q97" s="2"/>
    </row>
    <row r="98" spans="1:17" x14ac:dyDescent="0.25">
      <c r="A98" s="10">
        <v>9</v>
      </c>
      <c r="B98" t="s">
        <v>12</v>
      </c>
      <c r="C98" s="28">
        <f>C99+D5/10000</f>
        <v>1.2279999999999991</v>
      </c>
      <c r="D98" s="21">
        <f>D99*D3</f>
        <v>4.2998169599999997E-2</v>
      </c>
      <c r="E98" s="38">
        <f t="shared" si="6"/>
        <v>5280.1752268799964</v>
      </c>
      <c r="F98" s="97" t="s">
        <v>28</v>
      </c>
      <c r="G98" s="98"/>
      <c r="I98" s="46"/>
      <c r="K98" s="10">
        <v>9</v>
      </c>
      <c r="L98" t="s">
        <v>14</v>
      </c>
      <c r="M98" s="28">
        <f>M99+D5/10000</f>
        <v>1.2280499999999992</v>
      </c>
      <c r="N98" s="21">
        <f>N99*D4</f>
        <v>4.2998169599999997E-2</v>
      </c>
      <c r="O98" s="38">
        <f t="shared" si="7"/>
        <v>5280.390217727997</v>
      </c>
      <c r="P98" s="97" t="s">
        <v>28</v>
      </c>
      <c r="Q98" s="98"/>
    </row>
    <row r="99" spans="1:17" x14ac:dyDescent="0.25">
      <c r="A99" s="10">
        <v>8</v>
      </c>
      <c r="B99" t="s">
        <v>12</v>
      </c>
      <c r="C99" s="28">
        <f>C100+D5/10000</f>
        <v>1.2269999999999992</v>
      </c>
      <c r="D99" s="21">
        <f>D100*D3</f>
        <v>3.5831808E-2</v>
      </c>
      <c r="E99" s="38">
        <f t="shared" si="6"/>
        <v>4396.5628415999972</v>
      </c>
      <c r="F99" s="99"/>
      <c r="G99" s="100"/>
      <c r="I99" s="46"/>
      <c r="K99" s="10">
        <v>8</v>
      </c>
      <c r="L99" t="s">
        <v>14</v>
      </c>
      <c r="M99" s="28">
        <f>M100+D5/10000</f>
        <v>1.2270499999999993</v>
      </c>
      <c r="N99" s="21">
        <f>N100*D4</f>
        <v>3.5831808E-2</v>
      </c>
      <c r="O99" s="38">
        <f t="shared" si="7"/>
        <v>4396.742000639998</v>
      </c>
      <c r="P99" s="99"/>
      <c r="Q99" s="100"/>
    </row>
    <row r="100" spans="1:17" x14ac:dyDescent="0.25">
      <c r="A100" s="10">
        <v>7</v>
      </c>
      <c r="B100" t="s">
        <v>12</v>
      </c>
      <c r="C100" s="27">
        <f>C101+D5/10000</f>
        <v>1.2259999999999993</v>
      </c>
      <c r="D100" s="11">
        <f>D101*D3</f>
        <v>2.9859839999999999E-2</v>
      </c>
      <c r="E100" s="3">
        <f t="shared" si="6"/>
        <v>3660.8163839999979</v>
      </c>
      <c r="F100" s="2"/>
      <c r="I100" s="46"/>
      <c r="K100" s="10">
        <v>7</v>
      </c>
      <c r="L100" t="s">
        <v>14</v>
      </c>
      <c r="M100" s="27">
        <f>M101+D5/10000</f>
        <v>1.2260499999999994</v>
      </c>
      <c r="N100" s="11">
        <f>N101*D4</f>
        <v>2.9859839999999999E-2</v>
      </c>
      <c r="O100" s="3">
        <f t="shared" si="7"/>
        <v>3660.9656831999982</v>
      </c>
      <c r="P100" s="8"/>
      <c r="Q100" s="8"/>
    </row>
    <row r="101" spans="1:17" x14ac:dyDescent="0.25">
      <c r="A101" s="10">
        <v>6</v>
      </c>
      <c r="B101" t="s">
        <v>12</v>
      </c>
      <c r="C101" s="27">
        <f>C102+D5/10000</f>
        <v>1.2249999999999994</v>
      </c>
      <c r="D101" s="11">
        <f>D102*D3</f>
        <v>2.4883200000000001E-2</v>
      </c>
      <c r="E101" s="3">
        <f t="shared" si="6"/>
        <v>3048.1919999999986</v>
      </c>
      <c r="F101" s="2"/>
      <c r="I101" s="46"/>
      <c r="K101" s="10">
        <v>6</v>
      </c>
      <c r="L101" t="s">
        <v>14</v>
      </c>
      <c r="M101" s="27">
        <f>M102+D5/10000</f>
        <v>1.2250499999999995</v>
      </c>
      <c r="N101" s="11">
        <f>N102*D4</f>
        <v>2.4883200000000001E-2</v>
      </c>
      <c r="O101" s="3">
        <f t="shared" si="7"/>
        <v>3048.3164159999992</v>
      </c>
      <c r="P101" s="2"/>
      <c r="Q101" s="2"/>
    </row>
    <row r="102" spans="1:17" x14ac:dyDescent="0.25">
      <c r="A102" s="10">
        <v>5</v>
      </c>
      <c r="B102" t="s">
        <v>12</v>
      </c>
      <c r="C102" s="27">
        <f>C103+D5/10000</f>
        <v>1.2239999999999995</v>
      </c>
      <c r="D102" s="11">
        <f>D103*D3</f>
        <v>2.0736000000000001E-2</v>
      </c>
      <c r="E102" s="3">
        <f t="shared" si="6"/>
        <v>2538.0863999999988</v>
      </c>
      <c r="F102" s="2"/>
      <c r="I102" s="46"/>
      <c r="K102" s="10">
        <v>5</v>
      </c>
      <c r="L102" t="s">
        <v>14</v>
      </c>
      <c r="M102" s="27">
        <f>M103+D5/10000</f>
        <v>1.2240499999999996</v>
      </c>
      <c r="N102" s="11">
        <f>N103*D4</f>
        <v>2.0736000000000001E-2</v>
      </c>
      <c r="O102" s="3">
        <f t="shared" si="7"/>
        <v>2538.1900799999989</v>
      </c>
      <c r="P102" s="2"/>
      <c r="Q102" s="2"/>
    </row>
    <row r="103" spans="1:17" x14ac:dyDescent="0.25">
      <c r="A103" s="10">
        <v>4</v>
      </c>
      <c r="B103" t="s">
        <v>12</v>
      </c>
      <c r="C103" s="27">
        <f>C104+D5/10000</f>
        <v>1.2229999999999996</v>
      </c>
      <c r="D103" s="11">
        <f>D104*D3</f>
        <v>1.728E-2</v>
      </c>
      <c r="E103" s="3">
        <f t="shared" si="6"/>
        <v>2113.3439999999996</v>
      </c>
      <c r="F103" s="2"/>
      <c r="I103" s="46"/>
      <c r="K103" s="10">
        <v>4</v>
      </c>
      <c r="L103" t="s">
        <v>14</v>
      </c>
      <c r="M103" s="27">
        <f>M104+D5/10000</f>
        <v>1.2230499999999997</v>
      </c>
      <c r="N103" s="11">
        <f>N104*D4</f>
        <v>1.728E-2</v>
      </c>
      <c r="O103" s="3">
        <f t="shared" si="7"/>
        <v>2113.4303999999997</v>
      </c>
      <c r="P103" s="2"/>
      <c r="Q103" s="2"/>
    </row>
    <row r="104" spans="1:17" x14ac:dyDescent="0.25">
      <c r="A104" s="10">
        <v>3</v>
      </c>
      <c r="B104" t="s">
        <v>12</v>
      </c>
      <c r="C104" s="27">
        <f>C105+D5/10000</f>
        <v>1.2219999999999998</v>
      </c>
      <c r="D104" s="11">
        <f>D105*D3</f>
        <v>1.44E-2</v>
      </c>
      <c r="E104" s="3">
        <f t="shared" si="6"/>
        <v>1759.6799999999996</v>
      </c>
      <c r="F104" s="2"/>
      <c r="I104" s="46"/>
      <c r="K104" s="10">
        <v>3</v>
      </c>
      <c r="L104" t="s">
        <v>14</v>
      </c>
      <c r="M104" s="27">
        <f>M105+D5/10000</f>
        <v>1.2220499999999999</v>
      </c>
      <c r="N104" s="11">
        <f>N105*D4</f>
        <v>1.44E-2</v>
      </c>
      <c r="O104" s="3">
        <f t="shared" si="7"/>
        <v>1759.7519999999997</v>
      </c>
      <c r="P104" s="2"/>
      <c r="Q104" s="2"/>
    </row>
    <row r="105" spans="1:17" x14ac:dyDescent="0.25">
      <c r="A105" s="10">
        <v>2</v>
      </c>
      <c r="B105" t="s">
        <v>12</v>
      </c>
      <c r="C105" s="27">
        <f>C106+D5/10000</f>
        <v>1.2209999999999999</v>
      </c>
      <c r="D105" s="11">
        <f>D106*D3</f>
        <v>1.2E-2</v>
      </c>
      <c r="E105" s="3">
        <f t="shared" si="6"/>
        <v>1465.1999999999998</v>
      </c>
      <c r="F105" s="2"/>
      <c r="I105" s="46"/>
      <c r="K105" s="10">
        <v>2</v>
      </c>
      <c r="L105" t="s">
        <v>14</v>
      </c>
      <c r="M105" s="27">
        <f>M106+D5/10000</f>
        <v>1.22105</v>
      </c>
      <c r="N105" s="11">
        <f>N106*D4</f>
        <v>1.2E-2</v>
      </c>
      <c r="O105" s="3">
        <f t="shared" si="7"/>
        <v>1465.26</v>
      </c>
      <c r="P105" s="2"/>
      <c r="Q105" s="2"/>
    </row>
    <row r="106" spans="1:17" x14ac:dyDescent="0.25">
      <c r="A106" s="42">
        <v>1</v>
      </c>
      <c r="B106" s="5" t="s">
        <v>12</v>
      </c>
      <c r="C106" s="29">
        <f>C86</f>
        <v>1.22</v>
      </c>
      <c r="D106" s="24">
        <f>D2</f>
        <v>0.01</v>
      </c>
      <c r="E106" s="25">
        <f t="shared" si="6"/>
        <v>1220</v>
      </c>
      <c r="F106" s="6"/>
      <c r="I106" s="46"/>
      <c r="K106" s="42">
        <v>1</v>
      </c>
      <c r="L106" s="5" t="s">
        <v>14</v>
      </c>
      <c r="M106" s="29">
        <f>C106+0.00005</f>
        <v>1.2200500000000001</v>
      </c>
      <c r="N106" s="24">
        <f>D2</f>
        <v>0.01</v>
      </c>
      <c r="O106" s="25">
        <f t="shared" si="7"/>
        <v>1220.0500000000002</v>
      </c>
      <c r="P106" s="6"/>
      <c r="Q106" s="34"/>
    </row>
    <row r="107" spans="1:17" x14ac:dyDescent="0.25">
      <c r="A107" t="s">
        <v>13</v>
      </c>
      <c r="C107" s="27"/>
      <c r="D107" s="12">
        <f>SUM(D94:D106)</f>
        <v>0.48496602689536006</v>
      </c>
      <c r="E107" s="4">
        <f>SUM(E94:E106)</f>
        <v>59570.331500060616</v>
      </c>
      <c r="F107" s="27">
        <f>E107/100000/D107</f>
        <v>1.2283403000704203</v>
      </c>
      <c r="I107" s="46"/>
      <c r="K107" t="s">
        <v>15</v>
      </c>
      <c r="M107" s="27"/>
      <c r="N107" s="12">
        <f>SUM(N94:N106)</f>
        <v>0.48496602689536006</v>
      </c>
      <c r="O107" s="4">
        <f>SUM(O94:O106)</f>
        <v>59572.756330195109</v>
      </c>
      <c r="P107" s="27">
        <f>O107/100000/N107</f>
        <v>1.2283903000704208</v>
      </c>
      <c r="Q107" s="27"/>
    </row>
    <row r="108" spans="1:17" x14ac:dyDescent="0.25">
      <c r="A108" t="s">
        <v>26</v>
      </c>
      <c r="C108" s="27">
        <f>F107-0.0005</f>
        <v>1.2278403000704203</v>
      </c>
      <c r="D108" s="11">
        <f>-D107</f>
        <v>-0.48496602689536006</v>
      </c>
      <c r="E108" s="3">
        <f>D108*C108*100000</f>
        <v>-59546.083198715838</v>
      </c>
      <c r="I108" s="46"/>
      <c r="K108" t="s">
        <v>27</v>
      </c>
      <c r="M108" s="27">
        <f>C108</f>
        <v>1.2278403000704203</v>
      </c>
      <c r="N108" s="11">
        <f>-N107</f>
        <v>-0.48496602689536006</v>
      </c>
      <c r="O108" s="3">
        <f>M108*N108*100000</f>
        <v>-59546.083198715838</v>
      </c>
    </row>
    <row r="109" spans="1:17" s="51" customFormat="1" ht="30" customHeight="1" thickBot="1" x14ac:dyDescent="0.35">
      <c r="A109" s="48" t="s">
        <v>22</v>
      </c>
      <c r="B109" s="48"/>
      <c r="C109" s="49"/>
      <c r="D109" s="48"/>
      <c r="E109" s="50">
        <f>E107+E108</f>
        <v>24.248301344778156</v>
      </c>
      <c r="F109" s="48"/>
      <c r="I109" s="54"/>
      <c r="K109" s="48" t="s">
        <v>22</v>
      </c>
      <c r="L109" s="48"/>
      <c r="M109" s="49"/>
      <c r="N109" s="48"/>
      <c r="O109" s="50">
        <f>-(O107+O108)</f>
        <v>-26.673131479270523</v>
      </c>
      <c r="P109" s="48"/>
      <c r="Q109" s="52"/>
    </row>
    <row r="110" spans="1:17" ht="34.5" customHeight="1" thickTop="1" x14ac:dyDescent="0.25">
      <c r="I110" s="46"/>
    </row>
    <row r="111" spans="1:17" x14ac:dyDescent="0.25">
      <c r="A111" s="45" t="s">
        <v>47</v>
      </c>
      <c r="B111" s="46"/>
      <c r="C111" s="46"/>
      <c r="D111" s="46"/>
      <c r="E111" s="46"/>
      <c r="F111" s="46"/>
      <c r="G111" s="46"/>
      <c r="H111" s="46"/>
      <c r="I111" s="46"/>
      <c r="J111" s="46"/>
      <c r="K111" s="46"/>
      <c r="L111" s="46"/>
      <c r="M111" s="46"/>
      <c r="N111" s="46"/>
      <c r="O111" s="46"/>
      <c r="P111" s="46"/>
    </row>
    <row r="112" spans="1:17" x14ac:dyDescent="0.25">
      <c r="A112" s="26" t="s">
        <v>30</v>
      </c>
      <c r="I112" s="46"/>
      <c r="K112" s="26" t="s">
        <v>30</v>
      </c>
    </row>
    <row r="113" spans="1:19" x14ac:dyDescent="0.25">
      <c r="A113" s="39" t="s">
        <v>31</v>
      </c>
      <c r="B113" s="37" t="s">
        <v>1</v>
      </c>
      <c r="C113" s="7" t="s">
        <v>8</v>
      </c>
      <c r="D113" s="7" t="s">
        <v>9</v>
      </c>
      <c r="E113" s="7" t="s">
        <v>11</v>
      </c>
      <c r="F113" s="7" t="s">
        <v>10</v>
      </c>
      <c r="G113" s="20"/>
      <c r="I113" s="46"/>
      <c r="K113" s="39" t="s">
        <v>31</v>
      </c>
      <c r="L113" s="37" t="s">
        <v>0</v>
      </c>
      <c r="M113" s="7" t="s">
        <v>8</v>
      </c>
      <c r="N113" s="7" t="s">
        <v>9</v>
      </c>
      <c r="O113" s="7" t="s">
        <v>11</v>
      </c>
      <c r="P113" s="7" t="s">
        <v>10</v>
      </c>
      <c r="Q113" s="8"/>
      <c r="R113" s="35" t="s">
        <v>25</v>
      </c>
      <c r="S113" s="19"/>
    </row>
    <row r="114" spans="1:19" x14ac:dyDescent="0.25">
      <c r="A114" s="10">
        <v>9</v>
      </c>
      <c r="B114" t="s">
        <v>12</v>
      </c>
      <c r="C114" s="27">
        <f>C115+D5/10000</f>
        <v>1.2279999999999991</v>
      </c>
      <c r="D114" s="11">
        <f>D115*D3</f>
        <v>4.2998169599999997E-2</v>
      </c>
      <c r="E114" s="3">
        <f t="shared" ref="E114:E122" si="8">100000*D114*C114</f>
        <v>5280.1752268799964</v>
      </c>
      <c r="F114" s="2"/>
      <c r="I114" s="46"/>
      <c r="K114" s="10">
        <v>9</v>
      </c>
      <c r="L114" t="s">
        <v>14</v>
      </c>
      <c r="M114" s="27">
        <f>M115+D5/10000</f>
        <v>1.2280499999999992</v>
      </c>
      <c r="N114" s="11">
        <f>N115*D4</f>
        <v>4.2998169599999997E-2</v>
      </c>
      <c r="O114" s="3">
        <f t="shared" ref="O114:O122" si="9">100000*N114*M114</f>
        <v>5280.390217727997</v>
      </c>
      <c r="P114" s="8"/>
      <c r="Q114" s="8"/>
      <c r="R114" s="4">
        <f>N123*(M114-P123)*100000</f>
        <v>58.994508799988097</v>
      </c>
    </row>
    <row r="115" spans="1:19" x14ac:dyDescent="0.25">
      <c r="A115" s="10">
        <v>8</v>
      </c>
      <c r="B115" t="s">
        <v>12</v>
      </c>
      <c r="C115" s="27">
        <f>C116+D5/10000</f>
        <v>1.2269999999999992</v>
      </c>
      <c r="D115" s="11">
        <f>D116*D3</f>
        <v>3.5831808E-2</v>
      </c>
      <c r="E115" s="3">
        <f t="shared" si="8"/>
        <v>4396.5628415999972</v>
      </c>
      <c r="F115" s="2"/>
      <c r="I115" s="46"/>
      <c r="K115" s="10">
        <v>8</v>
      </c>
      <c r="L115" t="s">
        <v>14</v>
      </c>
      <c r="M115" s="27">
        <f>M116+D5/10000</f>
        <v>1.2270499999999993</v>
      </c>
      <c r="N115" s="11">
        <f>N116*D4</f>
        <v>3.5831808E-2</v>
      </c>
      <c r="O115" s="3">
        <f t="shared" si="9"/>
        <v>4396.742000639998</v>
      </c>
      <c r="P115" s="8"/>
      <c r="Q115" s="8"/>
    </row>
    <row r="116" spans="1:19" x14ac:dyDescent="0.25">
      <c r="A116" s="10">
        <v>7</v>
      </c>
      <c r="B116" t="s">
        <v>12</v>
      </c>
      <c r="C116" s="27">
        <f>C117+D5/10000</f>
        <v>1.2259999999999993</v>
      </c>
      <c r="D116" s="11">
        <f>D117*D3</f>
        <v>2.9859839999999999E-2</v>
      </c>
      <c r="E116" s="3">
        <f t="shared" si="8"/>
        <v>3660.8163839999979</v>
      </c>
      <c r="F116" s="2"/>
      <c r="I116" s="46"/>
      <c r="K116" s="10">
        <v>7</v>
      </c>
      <c r="L116" t="s">
        <v>14</v>
      </c>
      <c r="M116" s="27">
        <f>M117+D5/10000</f>
        <v>1.2260499999999994</v>
      </c>
      <c r="N116" s="11">
        <f>N117*D4</f>
        <v>2.9859839999999999E-2</v>
      </c>
      <c r="O116" s="3">
        <f t="shared" si="9"/>
        <v>3660.9656831999982</v>
      </c>
      <c r="P116" s="8"/>
      <c r="Q116" s="8"/>
    </row>
    <row r="117" spans="1:19" x14ac:dyDescent="0.25">
      <c r="A117" s="10">
        <v>6</v>
      </c>
      <c r="B117" t="s">
        <v>12</v>
      </c>
      <c r="C117" s="28">
        <f>C118+D5/10000</f>
        <v>1.2249999999999994</v>
      </c>
      <c r="D117" s="21">
        <f>D118*D3</f>
        <v>2.4883200000000001E-2</v>
      </c>
      <c r="E117" s="38">
        <f t="shared" si="8"/>
        <v>3048.1919999999986</v>
      </c>
      <c r="F117" s="97" t="s">
        <v>28</v>
      </c>
      <c r="G117" s="98"/>
      <c r="I117" s="46"/>
      <c r="K117" s="10">
        <v>6</v>
      </c>
      <c r="L117" t="s">
        <v>14</v>
      </c>
      <c r="M117" s="28">
        <f>M118+D5/10000</f>
        <v>1.2250499999999995</v>
      </c>
      <c r="N117" s="21">
        <f>N118*D4</f>
        <v>2.4883200000000001E-2</v>
      </c>
      <c r="O117" s="38">
        <f t="shared" si="9"/>
        <v>3048.3164159999992</v>
      </c>
      <c r="P117" s="97" t="s">
        <v>28</v>
      </c>
      <c r="Q117" s="98"/>
    </row>
    <row r="118" spans="1:19" x14ac:dyDescent="0.25">
      <c r="A118" s="10">
        <v>5</v>
      </c>
      <c r="B118" t="s">
        <v>12</v>
      </c>
      <c r="C118" s="28">
        <f>C119+D5/10000</f>
        <v>1.2239999999999995</v>
      </c>
      <c r="D118" s="21">
        <f>D119*D3</f>
        <v>2.0736000000000001E-2</v>
      </c>
      <c r="E118" s="38">
        <f t="shared" si="8"/>
        <v>2538.0863999999988</v>
      </c>
      <c r="F118" s="99"/>
      <c r="G118" s="100"/>
      <c r="I118" s="46"/>
      <c r="K118" s="10">
        <v>5</v>
      </c>
      <c r="L118" t="s">
        <v>14</v>
      </c>
      <c r="M118" s="28">
        <f>M119+D5/10000</f>
        <v>1.2240499999999996</v>
      </c>
      <c r="N118" s="21">
        <f>N119*D4</f>
        <v>2.0736000000000001E-2</v>
      </c>
      <c r="O118" s="38">
        <f t="shared" si="9"/>
        <v>2538.1900799999989</v>
      </c>
      <c r="P118" s="99"/>
      <c r="Q118" s="100"/>
    </row>
    <row r="119" spans="1:19" x14ac:dyDescent="0.25">
      <c r="A119" s="10">
        <v>4</v>
      </c>
      <c r="B119" t="s">
        <v>12</v>
      </c>
      <c r="C119" s="27">
        <f>C120+D5/10000</f>
        <v>1.2229999999999996</v>
      </c>
      <c r="D119" s="11">
        <f>D120*D3</f>
        <v>1.728E-2</v>
      </c>
      <c r="E119" s="3">
        <f t="shared" si="8"/>
        <v>2113.3439999999996</v>
      </c>
      <c r="F119" s="2"/>
      <c r="I119" s="46"/>
      <c r="K119" s="10">
        <v>4</v>
      </c>
      <c r="L119" t="s">
        <v>14</v>
      </c>
      <c r="M119" s="27">
        <f>M120+D5/10000</f>
        <v>1.2230499999999997</v>
      </c>
      <c r="N119" s="11">
        <f>N120*D4</f>
        <v>1.728E-2</v>
      </c>
      <c r="O119" s="3">
        <f t="shared" si="9"/>
        <v>2113.4303999999997</v>
      </c>
      <c r="P119" s="2"/>
      <c r="Q119" s="2"/>
    </row>
    <row r="120" spans="1:19" x14ac:dyDescent="0.25">
      <c r="A120" s="10">
        <v>3</v>
      </c>
      <c r="B120" t="s">
        <v>12</v>
      </c>
      <c r="C120" s="27">
        <f>C121+D5/10000</f>
        <v>1.2219999999999998</v>
      </c>
      <c r="D120" s="11">
        <f>D121*D3</f>
        <v>1.44E-2</v>
      </c>
      <c r="E120" s="3">
        <f t="shared" si="8"/>
        <v>1759.6799999999996</v>
      </c>
      <c r="F120" s="2"/>
      <c r="I120" s="46"/>
      <c r="K120" s="10">
        <v>3</v>
      </c>
      <c r="L120" t="s">
        <v>14</v>
      </c>
      <c r="M120" s="27">
        <f>M121+D5/10000</f>
        <v>1.2220499999999999</v>
      </c>
      <c r="N120" s="11">
        <f>N121*D4</f>
        <v>1.44E-2</v>
      </c>
      <c r="O120" s="3">
        <f t="shared" si="9"/>
        <v>1759.7519999999997</v>
      </c>
      <c r="P120" s="2"/>
      <c r="Q120" s="2"/>
    </row>
    <row r="121" spans="1:19" x14ac:dyDescent="0.25">
      <c r="A121" s="10">
        <v>2</v>
      </c>
      <c r="B121" t="s">
        <v>12</v>
      </c>
      <c r="C121" s="27">
        <f>C122+D5/10000</f>
        <v>1.2209999999999999</v>
      </c>
      <c r="D121" s="11">
        <f>D122*D3</f>
        <v>1.2E-2</v>
      </c>
      <c r="E121" s="3">
        <f t="shared" si="8"/>
        <v>1465.1999999999998</v>
      </c>
      <c r="F121" s="2"/>
      <c r="I121" s="46"/>
      <c r="K121" s="10">
        <v>2</v>
      </c>
      <c r="L121" t="s">
        <v>14</v>
      </c>
      <c r="M121" s="27">
        <f>M122+D5/10000</f>
        <v>1.22105</v>
      </c>
      <c r="N121" s="11">
        <f>N122*D4</f>
        <v>1.2E-2</v>
      </c>
      <c r="O121" s="3">
        <f t="shared" si="9"/>
        <v>1465.26</v>
      </c>
      <c r="P121" s="2"/>
      <c r="Q121" s="2"/>
    </row>
    <row r="122" spans="1:19" x14ac:dyDescent="0.25">
      <c r="A122" s="42">
        <v>1</v>
      </c>
      <c r="B122" s="5" t="s">
        <v>12</v>
      </c>
      <c r="C122" s="29">
        <f>C106</f>
        <v>1.22</v>
      </c>
      <c r="D122" s="24">
        <f>D2</f>
        <v>0.01</v>
      </c>
      <c r="E122" s="25">
        <f t="shared" si="8"/>
        <v>1220</v>
      </c>
      <c r="F122" s="6"/>
      <c r="I122" s="46"/>
      <c r="K122" s="42">
        <v>1</v>
      </c>
      <c r="L122" s="5" t="s">
        <v>14</v>
      </c>
      <c r="M122" s="29">
        <f>C122+0.00005</f>
        <v>1.2200500000000001</v>
      </c>
      <c r="N122" s="24">
        <f>D2</f>
        <v>0.01</v>
      </c>
      <c r="O122" s="25">
        <f t="shared" si="9"/>
        <v>1220.0500000000002</v>
      </c>
      <c r="P122" s="6"/>
      <c r="Q122" s="34"/>
    </row>
    <row r="123" spans="1:19" x14ac:dyDescent="0.25">
      <c r="A123" t="s">
        <v>13</v>
      </c>
      <c r="C123" s="27"/>
      <c r="D123" s="12">
        <f>SUM(D114:D122)</f>
        <v>0.20798901759999999</v>
      </c>
      <c r="E123" s="4">
        <f>SUM(E114:E122)</f>
        <v>25482.056852479993</v>
      </c>
      <c r="F123" s="27">
        <f>E123/100000/D123</f>
        <v>1.2251635757752624</v>
      </c>
      <c r="I123" s="46"/>
      <c r="K123" t="s">
        <v>15</v>
      </c>
      <c r="M123" s="27"/>
      <c r="N123" s="12">
        <f>SUM(N114:N122)</f>
        <v>0.20798901759999999</v>
      </c>
      <c r="O123" s="4">
        <f>SUM(O114:O122)</f>
        <v>25483.096797567992</v>
      </c>
      <c r="P123" s="27">
        <f>O123/100000/N123</f>
        <v>1.2252135757752622</v>
      </c>
      <c r="Q123" s="27"/>
    </row>
    <row r="124" spans="1:19" x14ac:dyDescent="0.25">
      <c r="A124" t="s">
        <v>26</v>
      </c>
      <c r="C124" s="27">
        <f>F123-0.0005</f>
        <v>1.2246635757752624</v>
      </c>
      <c r="D124" s="11">
        <f>-D123</f>
        <v>-0.20798901759999999</v>
      </c>
      <c r="E124" s="3">
        <f>D124*C124*100000</f>
        <v>-25471.657401599994</v>
      </c>
      <c r="I124" s="46"/>
      <c r="K124" t="s">
        <v>27</v>
      </c>
      <c r="M124" s="27">
        <f>C124</f>
        <v>1.2246635757752624</v>
      </c>
      <c r="N124" s="11">
        <f>-N123</f>
        <v>-0.20798901759999999</v>
      </c>
      <c r="O124" s="3">
        <f>M124*N124*100000</f>
        <v>-25471.657401599994</v>
      </c>
    </row>
    <row r="125" spans="1:19" s="51" customFormat="1" ht="28.5" customHeight="1" thickBot="1" x14ac:dyDescent="0.35">
      <c r="A125" s="48" t="s">
        <v>22</v>
      </c>
      <c r="B125" s="48"/>
      <c r="C125" s="49"/>
      <c r="D125" s="48"/>
      <c r="E125" s="50">
        <f>E123+E124</f>
        <v>10.399450879998767</v>
      </c>
      <c r="F125" s="48"/>
      <c r="I125" s="54"/>
      <c r="K125" s="48" t="s">
        <v>22</v>
      </c>
      <c r="L125" s="48"/>
      <c r="M125" s="49"/>
      <c r="N125" s="48"/>
      <c r="O125" s="50">
        <f>-(O123+O124)</f>
        <v>-11.43939596799828</v>
      </c>
      <c r="P125" s="48"/>
      <c r="Q125" s="52"/>
    </row>
    <row r="126" spans="1:19" ht="15.75" thickTop="1" x14ac:dyDescent="0.25"/>
    <row r="128" spans="1:19" x14ac:dyDescent="0.25">
      <c r="A128" s="10" t="s">
        <v>37</v>
      </c>
      <c r="B128" t="s">
        <v>52</v>
      </c>
    </row>
    <row r="129" spans="2:2" x14ac:dyDescent="0.25">
      <c r="B129" t="s">
        <v>53</v>
      </c>
    </row>
  </sheetData>
  <mergeCells count="11">
    <mergeCell ref="F98:G99"/>
    <mergeCell ref="P98:Q99"/>
    <mergeCell ref="F117:G118"/>
    <mergeCell ref="P117:Q118"/>
    <mergeCell ref="F15:G16"/>
    <mergeCell ref="P15:Q16"/>
    <mergeCell ref="G18:H18"/>
    <mergeCell ref="F47:G48"/>
    <mergeCell ref="P47:Q48"/>
    <mergeCell ref="F75:G76"/>
    <mergeCell ref="P75:Q76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8AECE-E727-4D43-9364-A76B860FE585}">
  <sheetPr>
    <tabColor rgb="FF00B0F0"/>
  </sheetPr>
  <dimension ref="A1"/>
  <sheetViews>
    <sheetView workbookViewId="0">
      <selection activeCell="J40" sqref="J40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strategy</vt:lpstr>
      <vt:lpstr>example  x1.2 &amp; +0.01 conver.</vt:lpstr>
      <vt:lpstr>example   x1.2  &amp;  x1.1 conver</vt:lpstr>
      <vt:lpstr>example    x1.2  &amp;  x1.2 conver</vt:lpstr>
      <vt:lpstr>MT4 chart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2018-04-08T06:41:59Z</dcterms:created>
  <dcterms:modified xsi:type="dcterms:W3CDTF">2018-04-17T17:56:25Z</dcterms:modified>
</cp:coreProperties>
</file>