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autoCompressPictures="0"/>
  <bookViews>
    <workbookView xWindow="-390" yWindow="-90" windowWidth="19590" windowHeight="8040" tabRatio="637" activeTab="1"/>
  </bookViews>
  <sheets>
    <sheet name="Copyright - Read Me" sheetId="11" r:id="rId1"/>
    <sheet name="FxCalculator" sheetId="15" r:id="rId2"/>
  </sheets>
  <definedNames>
    <definedName name="JanDollar">#REF!,#REF!,#REF!,#REF!,#REF!,#REF!,#REF!,#REF!,#REF!,#REF!,#REF!,#REF!,#REF!,#REF!,#REF!,#REF!,#REF!,#REF!,#REF!,#REF!,#REF!,#REF!,#REF!,#REF!,#REF!,#REF!,#REF!,#REF!,#REF!,#REF!,#REF!</definedName>
    <definedName name="JanPoints">#REF!,#REF!,#REF!,#REF!,#REF!,#REF!,#REF!,#REF!,#REF!,#REF!,#REF!,#REF!,#REF!,#REF!,#REF!,#REF!,#REF!,#REF!,#REF!,#REF!,#REF!,#REF!,#REF!,#REF!,#REF!,#REF!,#REF!,#REF!,#REF!,#REF!,#REF!</definedName>
    <definedName name="JanTime">#REF!,#REF!,#REF!,#REF!,#REF!,#REF!,#REF!,#REF!,#REF!,#REF!,#REF!,#REF!,#REF!,#REF!,#REF!,#REF!,#REF!,#REF!,#REF!,#REF!,#REF!,#REF!,#REF!,#REF!,#REF!,#REF!,#REF!,#REF!,#REF!,#REF!,#REF!</definedName>
    <definedName name="_xlnm.Print_Area" localSheetId="1">FxCalculator!#REF!</definedName>
  </definedNames>
  <calcPr calcId="145621" iterate="1"/>
</workbook>
</file>

<file path=xl/calcChain.xml><?xml version="1.0" encoding="utf-8"?>
<calcChain xmlns="http://schemas.openxmlformats.org/spreadsheetml/2006/main">
  <c r="Y20" i="15" l="1"/>
  <c r="Y22" i="15" s="1"/>
  <c r="Z23" i="15"/>
  <c r="Z25" i="15" s="1"/>
  <c r="H32" i="15" l="1"/>
  <c r="J33" i="15" l="1"/>
  <c r="J34" i="15" s="1"/>
  <c r="J35" i="15" l="1"/>
  <c r="L34" i="15"/>
  <c r="J36" i="15"/>
  <c r="L35" i="15"/>
  <c r="J37" i="15" l="1"/>
  <c r="L36" i="15"/>
  <c r="J38" i="15" l="1"/>
  <c r="L37" i="15"/>
  <c r="J39" i="15" l="1"/>
  <c r="L38" i="15"/>
  <c r="L32" i="15"/>
  <c r="P32" i="15" s="1"/>
  <c r="L33" i="15"/>
  <c r="R32" i="15" l="1"/>
  <c r="V32" i="15" s="1"/>
  <c r="J40" i="15"/>
  <c r="L39" i="15"/>
  <c r="T32" i="15" l="1"/>
  <c r="O32" i="15"/>
  <c r="N32" i="15" s="1"/>
  <c r="J41" i="15"/>
  <c r="L40" i="15"/>
  <c r="U32" i="15" l="1"/>
  <c r="H33" i="15" s="1"/>
  <c r="J42" i="15"/>
  <c r="L41" i="15"/>
  <c r="P33" i="15" l="1"/>
  <c r="R33" i="15" s="1"/>
  <c r="J43" i="15"/>
  <c r="L42" i="15"/>
  <c r="V33" i="15" l="1"/>
  <c r="O33" i="15"/>
  <c r="N33" i="15" s="1"/>
  <c r="T33" i="15"/>
  <c r="J44" i="15"/>
  <c r="L43" i="15"/>
  <c r="U33" i="15" l="1"/>
  <c r="H34" i="15" s="1"/>
  <c r="P34" i="15" s="1"/>
  <c r="R34" i="15" s="1"/>
  <c r="J45" i="15"/>
  <c r="L44" i="15"/>
  <c r="V34" i="15" l="1"/>
  <c r="O34" i="15"/>
  <c r="N34" i="15" s="1"/>
  <c r="T34" i="15"/>
  <c r="U34" i="15" s="1"/>
  <c r="H35" i="15" s="1"/>
  <c r="J46" i="15"/>
  <c r="L45" i="15"/>
  <c r="P35" i="15" l="1"/>
  <c r="R35" i="15" s="1"/>
  <c r="V35" i="15" s="1"/>
  <c r="J47" i="15"/>
  <c r="L46" i="15"/>
  <c r="T35" i="15" l="1"/>
  <c r="U35" i="15" s="1"/>
  <c r="H36" i="15" s="1"/>
  <c r="W35" i="15"/>
  <c r="O35" i="15"/>
  <c r="N35" i="15" s="1"/>
  <c r="J48" i="15"/>
  <c r="L47" i="15"/>
  <c r="P36" i="15" l="1"/>
  <c r="R36" i="15" s="1"/>
  <c r="V36" i="15" s="1"/>
  <c r="J49" i="15"/>
  <c r="L48" i="15"/>
  <c r="O36" i="15" l="1"/>
  <c r="N36" i="15" s="1"/>
  <c r="T36" i="15"/>
  <c r="U36" i="15" s="1"/>
  <c r="H37" i="15" s="1"/>
  <c r="J50" i="15"/>
  <c r="L49" i="15"/>
  <c r="P37" i="15" l="1"/>
  <c r="R37" i="15" s="1"/>
  <c r="V37" i="15" s="1"/>
  <c r="J51" i="15"/>
  <c r="L50" i="15"/>
  <c r="O37" i="15" l="1"/>
  <c r="N37" i="15" s="1"/>
  <c r="T37" i="15"/>
  <c r="U37" i="15" s="1"/>
  <c r="H38" i="15" s="1"/>
  <c r="J52" i="15"/>
  <c r="L51" i="15"/>
  <c r="P38" i="15" l="1"/>
  <c r="R38" i="15" s="1"/>
  <c r="V38" i="15" s="1"/>
  <c r="J53" i="15"/>
  <c r="L52" i="15"/>
  <c r="T38" i="15" l="1"/>
  <c r="U38" i="15" s="1"/>
  <c r="O38" i="15"/>
  <c r="N38" i="15" s="1"/>
  <c r="J54" i="15"/>
  <c r="L53" i="15"/>
  <c r="H39" i="15" l="1"/>
  <c r="J55" i="15"/>
  <c r="L54" i="15"/>
  <c r="P39" i="15" l="1"/>
  <c r="J56" i="15"/>
  <c r="L55" i="15"/>
  <c r="J57" i="15" l="1"/>
  <c r="L56" i="15"/>
  <c r="J58" i="15" l="1"/>
  <c r="L57" i="15"/>
  <c r="J59" i="15" l="1"/>
  <c r="L58" i="15"/>
  <c r="J60" i="15" l="1"/>
  <c r="L59" i="15"/>
  <c r="J61" i="15" l="1"/>
  <c r="L60" i="15"/>
  <c r="J62" i="15" l="1"/>
  <c r="L61" i="15"/>
  <c r="J63" i="15" l="1"/>
  <c r="L62" i="15"/>
  <c r="J64" i="15" l="1"/>
  <c r="L63" i="15"/>
  <c r="J65" i="15" l="1"/>
  <c r="L64" i="15"/>
  <c r="J66" i="15" l="1"/>
  <c r="L65" i="15"/>
  <c r="J67" i="15" l="1"/>
  <c r="L66" i="15"/>
  <c r="J68" i="15" l="1"/>
  <c r="L67" i="15"/>
  <c r="J69" i="15" l="1"/>
  <c r="L68" i="15"/>
  <c r="J70" i="15" l="1"/>
  <c r="L69" i="15"/>
  <c r="J71" i="15" l="1"/>
  <c r="L70" i="15"/>
  <c r="J72" i="15" l="1"/>
  <c r="L71" i="15"/>
  <c r="J73" i="15" l="1"/>
  <c r="L72" i="15"/>
  <c r="J74" i="15" l="1"/>
  <c r="L73" i="15"/>
  <c r="J75" i="15" l="1"/>
  <c r="L74" i="15"/>
  <c r="J76" i="15" l="1"/>
  <c r="L75" i="15"/>
  <c r="J77" i="15" l="1"/>
  <c r="L76" i="15"/>
  <c r="J78" i="15" l="1"/>
  <c r="L77" i="15"/>
  <c r="J79" i="15" l="1"/>
  <c r="L78" i="15"/>
  <c r="J80" i="15" l="1"/>
  <c r="L79" i="15"/>
  <c r="J81" i="15" l="1"/>
  <c r="L80" i="15"/>
  <c r="J82" i="15" l="1"/>
  <c r="L81" i="15"/>
  <c r="J83" i="15" l="1"/>
  <c r="L83" i="15" s="1"/>
  <c r="L82" i="15"/>
  <c r="R39" i="15"/>
  <c r="V39" i="15" s="1"/>
  <c r="T39" i="15" l="1"/>
  <c r="U39" i="15" s="1"/>
  <c r="O39" i="15"/>
  <c r="N39" i="15" s="1"/>
  <c r="W39" i="15"/>
  <c r="H40" i="15" l="1"/>
  <c r="P40" i="15" l="1"/>
  <c r="R40" i="15" s="1"/>
  <c r="V40" i="15" s="1"/>
  <c r="O40" i="15" l="1"/>
  <c r="N40" i="15" s="1"/>
  <c r="T40" i="15"/>
  <c r="U40" i="15" s="1"/>
  <c r="H41" i="15" s="1"/>
  <c r="P41" i="15" s="1"/>
  <c r="R41" i="15" s="1"/>
  <c r="V41" i="15" s="1"/>
  <c r="O41" i="15" l="1"/>
  <c r="N41" i="15" s="1"/>
  <c r="T41" i="15"/>
  <c r="U41" i="15" s="1"/>
  <c r="H42" i="15" s="1"/>
  <c r="P42" i="15" l="1"/>
  <c r="R42" i="15" s="1"/>
  <c r="V42" i="15" s="1"/>
  <c r="T42" i="15" l="1"/>
  <c r="U42" i="15" s="1"/>
  <c r="O42" i="15"/>
  <c r="N42" i="15" s="1"/>
  <c r="H43" i="15" l="1"/>
  <c r="P43" i="15" l="1"/>
  <c r="R43" i="15" s="1"/>
  <c r="V43" i="15" s="1"/>
  <c r="W43" i="15" l="1"/>
  <c r="T43" i="15"/>
  <c r="U43" i="15" s="1"/>
  <c r="H44" i="15" s="1"/>
  <c r="O43" i="15"/>
  <c r="N43" i="15" s="1"/>
  <c r="P44" i="15" l="1"/>
  <c r="R44" i="15" s="1"/>
  <c r="V44" i="15" s="1"/>
  <c r="O44" i="15" l="1"/>
  <c r="N44" i="15" s="1"/>
  <c r="T44" i="15"/>
  <c r="U44" i="15" s="1"/>
  <c r="H45" i="15" s="1"/>
  <c r="P45" i="15" l="1"/>
  <c r="R45" i="15" s="1"/>
  <c r="V45" i="15" s="1"/>
  <c r="O45" i="15" l="1"/>
  <c r="N45" i="15" s="1"/>
  <c r="T45" i="15"/>
  <c r="U45" i="15" s="1"/>
  <c r="H46" i="15" s="1"/>
  <c r="P46" i="15" l="1"/>
  <c r="R46" i="15" s="1"/>
  <c r="V46" i="15" s="1"/>
  <c r="T46" i="15" l="1"/>
  <c r="U46" i="15" s="1"/>
  <c r="H47" i="15" s="1"/>
  <c r="O46" i="15"/>
  <c r="N46" i="15" s="1"/>
  <c r="P47" i="15" l="1"/>
  <c r="R47" i="15" s="1"/>
  <c r="V47" i="15" s="1"/>
  <c r="W47" i="15" l="1"/>
  <c r="T47" i="15"/>
  <c r="U47" i="15" s="1"/>
  <c r="H48" i="15" s="1"/>
  <c r="O47" i="15"/>
  <c r="N47" i="15" s="1"/>
  <c r="P48" i="15" l="1"/>
  <c r="R48" i="15" s="1"/>
  <c r="V48" i="15" s="1"/>
  <c r="T48" i="15" l="1"/>
  <c r="U48" i="15" s="1"/>
  <c r="H49" i="15" s="1"/>
  <c r="O48" i="15"/>
  <c r="N48" i="15" s="1"/>
  <c r="P49" i="15" l="1"/>
  <c r="R49" i="15" s="1"/>
  <c r="V49" i="15" s="1"/>
  <c r="T49" i="15" l="1"/>
  <c r="U49" i="15" s="1"/>
  <c r="H50" i="15" s="1"/>
  <c r="O49" i="15"/>
  <c r="N49" i="15" s="1"/>
  <c r="P50" i="15" l="1"/>
  <c r="R50" i="15" s="1"/>
  <c r="V50" i="15" s="1"/>
  <c r="T50" i="15" l="1"/>
  <c r="U50" i="15" s="1"/>
  <c r="H51" i="15" s="1"/>
  <c r="O50" i="15"/>
  <c r="N50" i="15" s="1"/>
  <c r="P51" i="15" l="1"/>
  <c r="R51" i="15" s="1"/>
  <c r="V51" i="15" s="1"/>
  <c r="T51" i="15" l="1"/>
  <c r="U51" i="15" s="1"/>
  <c r="H52" i="15" s="1"/>
  <c r="W51" i="15"/>
  <c r="O51" i="15"/>
  <c r="N51" i="15" s="1"/>
  <c r="P52" i="15" l="1"/>
  <c r="R52" i="15" s="1"/>
  <c r="V52" i="15" s="1"/>
  <c r="O52" i="15" l="1"/>
  <c r="N52" i="15" s="1"/>
  <c r="T52" i="15"/>
  <c r="U52" i="15" s="1"/>
  <c r="H53" i="15" s="1"/>
  <c r="P53" i="15" l="1"/>
  <c r="R53" i="15" s="1"/>
  <c r="V53" i="15" s="1"/>
  <c r="T53" i="15" l="1"/>
  <c r="U53" i="15" s="1"/>
  <c r="H54" i="15" s="1"/>
  <c r="O53" i="15"/>
  <c r="N53" i="15" s="1"/>
  <c r="P54" i="15" l="1"/>
  <c r="R54" i="15" s="1"/>
  <c r="V54" i="15" s="1"/>
  <c r="T54" i="15" l="1"/>
  <c r="U54" i="15" s="1"/>
  <c r="H55" i="15" s="1"/>
  <c r="O54" i="15"/>
  <c r="N54" i="15" s="1"/>
  <c r="P55" i="15" l="1"/>
  <c r="R55" i="15" s="1"/>
  <c r="V55" i="15" s="1"/>
  <c r="W55" i="15" l="1"/>
  <c r="O55" i="15"/>
  <c r="N55" i="15" s="1"/>
  <c r="T55" i="15"/>
  <c r="U55" i="15" s="1"/>
  <c r="H56" i="15" s="1"/>
  <c r="P56" i="15" l="1"/>
  <c r="R56" i="15" s="1"/>
  <c r="V56" i="15" s="1"/>
  <c r="O56" i="15" l="1"/>
  <c r="N56" i="15" s="1"/>
  <c r="T56" i="15"/>
  <c r="U56" i="15" s="1"/>
  <c r="H57" i="15" s="1"/>
  <c r="P57" i="15" l="1"/>
  <c r="R57" i="15" s="1"/>
  <c r="V57" i="15" s="1"/>
  <c r="O57" i="15" l="1"/>
  <c r="N57" i="15" s="1"/>
  <c r="T57" i="15"/>
  <c r="U57" i="15" s="1"/>
  <c r="H58" i="15" s="1"/>
  <c r="P58" i="15" l="1"/>
  <c r="R58" i="15" s="1"/>
  <c r="V58" i="15" s="1"/>
  <c r="O58" i="15" l="1"/>
  <c r="N58" i="15" s="1"/>
  <c r="T58" i="15"/>
  <c r="U58" i="15" s="1"/>
  <c r="H59" i="15" s="1"/>
  <c r="P59" i="15" l="1"/>
  <c r="R59" i="15" s="1"/>
  <c r="V59" i="15" s="1"/>
  <c r="O59" i="15" l="1"/>
  <c r="N59" i="15" s="1"/>
  <c r="W59" i="15"/>
  <c r="T59" i="15"/>
  <c r="U59" i="15" s="1"/>
  <c r="H60" i="15" s="1"/>
  <c r="P60" i="15" l="1"/>
  <c r="R60" i="15" s="1"/>
  <c r="V60" i="15" s="1"/>
  <c r="O60" i="15" l="1"/>
  <c r="N60" i="15" s="1"/>
  <c r="T60" i="15"/>
  <c r="U60" i="15" s="1"/>
  <c r="H61" i="15" s="1"/>
  <c r="P61" i="15" l="1"/>
  <c r="R61" i="15" s="1"/>
  <c r="V61" i="15" s="1"/>
  <c r="O61" i="15" l="1"/>
  <c r="N61" i="15" s="1"/>
  <c r="T61" i="15"/>
  <c r="U61" i="15" s="1"/>
  <c r="H62" i="15" s="1"/>
  <c r="P62" i="15" l="1"/>
  <c r="R62" i="15" s="1"/>
  <c r="V62" i="15" s="1"/>
  <c r="O62" i="15" l="1"/>
  <c r="N62" i="15" s="1"/>
  <c r="T62" i="15"/>
  <c r="U62" i="15" s="1"/>
  <c r="H63" i="15" s="1"/>
  <c r="P63" i="15" l="1"/>
  <c r="R63" i="15" s="1"/>
  <c r="V63" i="15" s="1"/>
  <c r="W63" i="15" l="1"/>
  <c r="O63" i="15"/>
  <c r="N63" i="15" s="1"/>
  <c r="T63" i="15"/>
  <c r="U63" i="15" s="1"/>
  <c r="H64" i="15" s="1"/>
  <c r="P64" i="15" s="1"/>
  <c r="R64" i="15" l="1"/>
  <c r="V64" i="15" s="1"/>
  <c r="T64" i="15" l="1"/>
  <c r="U64" i="15" s="1"/>
  <c r="H65" i="15" s="1"/>
  <c r="O64" i="15"/>
  <c r="N64" i="15" s="1"/>
  <c r="P65" i="15" l="1"/>
  <c r="R65" i="15" s="1"/>
  <c r="V65" i="15" s="1"/>
  <c r="T65" i="15" l="1"/>
  <c r="U65" i="15" s="1"/>
  <c r="H66" i="15" s="1"/>
  <c r="O65" i="15"/>
  <c r="N65" i="15" s="1"/>
  <c r="P66" i="15" l="1"/>
  <c r="R66" i="15" s="1"/>
  <c r="V66" i="15" s="1"/>
  <c r="O66" i="15" l="1"/>
  <c r="N66" i="15" s="1"/>
  <c r="T66" i="15"/>
  <c r="U66" i="15" s="1"/>
  <c r="H67" i="15" s="1"/>
  <c r="P67" i="15" l="1"/>
  <c r="R67" i="15" s="1"/>
  <c r="V67" i="15" s="1"/>
  <c r="W67" i="15" l="1"/>
  <c r="O67" i="15"/>
  <c r="N67" i="15" s="1"/>
  <c r="T67" i="15"/>
  <c r="U67" i="15" s="1"/>
  <c r="H68" i="15" s="1"/>
  <c r="P68" i="15" l="1"/>
  <c r="R68" i="15" s="1"/>
  <c r="V68" i="15" s="1"/>
  <c r="O68" i="15" l="1"/>
  <c r="N68" i="15" s="1"/>
  <c r="T68" i="15"/>
  <c r="U68" i="15" s="1"/>
  <c r="H69" i="15" s="1"/>
  <c r="P69" i="15" l="1"/>
  <c r="R69" i="15" s="1"/>
  <c r="V69" i="15" s="1"/>
  <c r="O69" i="15" l="1"/>
  <c r="N69" i="15" s="1"/>
  <c r="T69" i="15"/>
  <c r="U69" i="15" s="1"/>
  <c r="H70" i="15" s="1"/>
  <c r="P70" i="15" l="1"/>
  <c r="R70" i="15" s="1"/>
  <c r="V70" i="15" s="1"/>
  <c r="O70" i="15" l="1"/>
  <c r="N70" i="15" s="1"/>
  <c r="T70" i="15"/>
  <c r="U70" i="15" s="1"/>
  <c r="H71" i="15" s="1"/>
  <c r="P71" i="15" l="1"/>
  <c r="R71" i="15" s="1"/>
  <c r="V71" i="15" s="1"/>
  <c r="O71" i="15" l="1"/>
  <c r="N71" i="15" s="1"/>
  <c r="W71" i="15"/>
  <c r="T71" i="15"/>
  <c r="U71" i="15" s="1"/>
  <c r="H72" i="15" s="1"/>
  <c r="P72" i="15" l="1"/>
  <c r="R72" i="15" s="1"/>
  <c r="V72" i="15" s="1"/>
  <c r="O72" i="15" l="1"/>
  <c r="N72" i="15" s="1"/>
  <c r="T72" i="15"/>
  <c r="U72" i="15" s="1"/>
  <c r="H73" i="15" s="1"/>
  <c r="P73" i="15" l="1"/>
  <c r="R73" i="15" s="1"/>
  <c r="V73" i="15" s="1"/>
  <c r="O73" i="15" l="1"/>
  <c r="N73" i="15" s="1"/>
  <c r="T73" i="15"/>
  <c r="U73" i="15" s="1"/>
  <c r="H74" i="15" s="1"/>
  <c r="P74" i="15" l="1"/>
  <c r="R74" i="15" s="1"/>
  <c r="V74" i="15" s="1"/>
  <c r="O74" i="15" l="1"/>
  <c r="N74" i="15" s="1"/>
  <c r="T74" i="15"/>
  <c r="U74" i="15" s="1"/>
  <c r="H75" i="15" s="1"/>
  <c r="P75" i="15" l="1"/>
  <c r="R75" i="15" s="1"/>
  <c r="V75" i="15" s="1"/>
  <c r="O75" i="15" l="1"/>
  <c r="N75" i="15" s="1"/>
  <c r="W75" i="15"/>
  <c r="T75" i="15"/>
  <c r="U75" i="15" s="1"/>
  <c r="H76" i="15" s="1"/>
  <c r="P76" i="15" l="1"/>
  <c r="R76" i="15" s="1"/>
  <c r="V76" i="15" s="1"/>
  <c r="T76" i="15" l="1"/>
  <c r="U76" i="15" s="1"/>
  <c r="H77" i="15" s="1"/>
  <c r="O76" i="15"/>
  <c r="N76" i="15" s="1"/>
  <c r="P77" i="15" l="1"/>
  <c r="R77" i="15" s="1"/>
  <c r="V77" i="15" s="1"/>
  <c r="O77" i="15" l="1"/>
  <c r="N77" i="15" s="1"/>
  <c r="T77" i="15"/>
  <c r="U77" i="15" s="1"/>
  <c r="H78" i="15" s="1"/>
  <c r="P78" i="15" l="1"/>
  <c r="R78" i="15" s="1"/>
  <c r="V78" i="15" s="1"/>
  <c r="O78" i="15" l="1"/>
  <c r="N78" i="15" s="1"/>
  <c r="T78" i="15"/>
  <c r="U78" i="15" s="1"/>
  <c r="H79" i="15" s="1"/>
  <c r="P79" i="15" l="1"/>
  <c r="R79" i="15" s="1"/>
  <c r="V79" i="15" s="1"/>
  <c r="W79" i="15" l="1"/>
  <c r="O79" i="15"/>
  <c r="N79" i="15" s="1"/>
  <c r="T79" i="15"/>
  <c r="U79" i="15" s="1"/>
  <c r="H80" i="15" s="1"/>
  <c r="P80" i="15" l="1"/>
  <c r="R80" i="15" s="1"/>
  <c r="V80" i="15" s="1"/>
  <c r="O80" i="15" l="1"/>
  <c r="N80" i="15" s="1"/>
  <c r="T80" i="15"/>
  <c r="U80" i="15" s="1"/>
  <c r="H81" i="15" s="1"/>
  <c r="P81" i="15" l="1"/>
  <c r="R81" i="15" s="1"/>
  <c r="V81" i="15" s="1"/>
  <c r="T81" i="15" l="1"/>
  <c r="U81" i="15" s="1"/>
  <c r="H82" i="15" s="1"/>
  <c r="O81" i="15"/>
  <c r="N81" i="15" s="1"/>
  <c r="P82" i="15" l="1"/>
  <c r="R82" i="15" s="1"/>
  <c r="V82" i="15" s="1"/>
  <c r="O82" i="15" l="1"/>
  <c r="N82" i="15" s="1"/>
  <c r="T82" i="15"/>
  <c r="U82" i="15" s="1"/>
  <c r="H83" i="15" s="1"/>
  <c r="P83" i="15" l="1"/>
  <c r="R83" i="15" s="1"/>
  <c r="V83" i="15" s="1"/>
  <c r="V85" i="15" s="1"/>
  <c r="T83" i="15" l="1"/>
  <c r="U83" i="15" s="1"/>
  <c r="R85" i="15"/>
  <c r="W85" i="15" s="1"/>
  <c r="O83" i="15"/>
  <c r="N83" i="15" s="1"/>
</calcChain>
</file>

<file path=xl/sharedStrings.xml><?xml version="1.0" encoding="utf-8"?>
<sst xmlns="http://schemas.openxmlformats.org/spreadsheetml/2006/main" count="57" uniqueCount="47">
  <si>
    <t>World Currency Traders, LLC. All Rights Reserved.</t>
    <phoneticPr fontId="24" type="noConversion"/>
  </si>
  <si>
    <t>Author:</t>
  </si>
  <si>
    <t>Lot Size</t>
  </si>
  <si>
    <t>Ending Balance</t>
    <phoneticPr fontId="24" type="noConversion"/>
  </si>
  <si>
    <t>Armando Martinez</t>
  </si>
  <si>
    <t>$100 = 1 Micro Lot</t>
    <phoneticPr fontId="24" type="noConversion"/>
  </si>
  <si>
    <t>$1,000 = 1 Mini Lot</t>
    <phoneticPr fontId="24" type="noConversion"/>
  </si>
  <si>
    <t>$10,000 = 1 Standard Lot</t>
    <phoneticPr fontId="24" type="noConversion"/>
  </si>
  <si>
    <t>Developer/creator:</t>
  </si>
  <si>
    <t>Guilherme F. A. Rosi</t>
  </si>
  <si>
    <t>Hometown/Country:</t>
  </si>
  <si>
    <t>Sao Paulo, Brazil</t>
  </si>
  <si>
    <t>Version:</t>
  </si>
  <si>
    <t>Leverage Ratio to Determine Lot Size</t>
    <phoneticPr fontId="24" type="noConversion"/>
  </si>
  <si>
    <t>Re-Evaluate and Increase Lot Size As Account Grows</t>
    <phoneticPr fontId="24" type="noConversion"/>
  </si>
  <si>
    <t>FxOptimzer</t>
  </si>
  <si>
    <t># Of Weeks</t>
  </si>
  <si>
    <t># Of Days</t>
  </si>
  <si>
    <t># Of Trades</t>
  </si>
  <si>
    <t>Daily Points</t>
  </si>
  <si>
    <t>Total Weekly Points</t>
  </si>
  <si>
    <t>Profit</t>
  </si>
  <si>
    <t>Account Balance</t>
  </si>
  <si>
    <t xml:space="preserve">Account </t>
  </si>
  <si>
    <t>Total  % Return</t>
  </si>
  <si>
    <t>Monthly Percentage Return</t>
  </si>
  <si>
    <t>Monthly Percentage Gain</t>
  </si>
  <si>
    <t>Total Annual Return</t>
  </si>
  <si>
    <t>:1</t>
  </si>
  <si>
    <r>
      <t xml:space="preserve">Instructions: </t>
    </r>
    <r>
      <rPr>
        <sz val="14"/>
        <color indexed="8"/>
        <rFont val="Arial"/>
        <family val="2"/>
      </rPr>
      <t xml:space="preserve">
</t>
    </r>
    <r>
      <rPr>
        <b/>
        <sz val="14"/>
        <color indexed="8"/>
        <rFont val="Arial"/>
        <family val="2"/>
      </rPr>
      <t>1.</t>
    </r>
    <r>
      <rPr>
        <sz val="14"/>
        <color indexed="8"/>
        <rFont val="Arial"/>
        <family val="2"/>
      </rPr>
      <t xml:space="preserve"> Input the # of days you intend to trade
</t>
    </r>
    <r>
      <rPr>
        <b/>
        <sz val="14"/>
        <color indexed="8"/>
        <rFont val="Arial"/>
        <family val="2"/>
      </rPr>
      <t>2.</t>
    </r>
    <r>
      <rPr>
        <sz val="14"/>
        <color indexed="8"/>
        <rFont val="Arial"/>
        <family val="2"/>
      </rPr>
      <t xml:space="preserve"> Input the # of trades you plan to take per day on average
</t>
    </r>
    <r>
      <rPr>
        <b/>
        <sz val="14"/>
        <color indexed="8"/>
        <rFont val="Arial"/>
        <family val="2"/>
      </rPr>
      <t>3.</t>
    </r>
    <r>
      <rPr>
        <sz val="14"/>
        <color indexed="8"/>
        <rFont val="Arial"/>
        <family val="2"/>
      </rPr>
      <t xml:space="preserve"> The lot size you can will begin with
             a. </t>
    </r>
    <r>
      <rPr>
        <b/>
        <sz val="14"/>
        <color indexed="8"/>
        <rFont val="Arial"/>
        <family val="2"/>
      </rPr>
      <t xml:space="preserve">1 Standard Lot = 1 </t>
    </r>
    <r>
      <rPr>
        <sz val="14"/>
        <color indexed="8"/>
        <rFont val="Arial"/>
        <family val="2"/>
      </rPr>
      <t xml:space="preserve">   </t>
    </r>
    <r>
      <rPr>
        <b/>
        <sz val="14"/>
        <color indexed="8"/>
        <rFont val="Arial"/>
        <family val="2"/>
      </rPr>
      <t xml:space="preserve"> 1 Mini Lot = 0.1    1 Micro Lot = 0.01</t>
    </r>
    <r>
      <rPr>
        <sz val="14"/>
        <color indexed="8"/>
        <rFont val="Arial"/>
        <family val="2"/>
      </rPr>
      <t xml:space="preserve">
             b.  FxST™ recommends a MAXIMUM  $5,000 account to start out with 2 mini lots
</t>
    </r>
    <r>
      <rPr>
        <b/>
        <sz val="14"/>
        <color indexed="8"/>
        <rFont val="Arial"/>
        <family val="2"/>
      </rPr>
      <t>4.</t>
    </r>
    <r>
      <rPr>
        <sz val="14"/>
        <color indexed="8"/>
        <rFont val="Arial"/>
        <family val="2"/>
      </rPr>
      <t xml:space="preserve"> Input the points, or pips you intend to make daily
</t>
    </r>
    <r>
      <rPr>
        <b/>
        <sz val="14"/>
        <color indexed="8"/>
        <rFont val="Arial"/>
        <family val="2"/>
      </rPr>
      <t>5.</t>
    </r>
    <r>
      <rPr>
        <sz val="14"/>
        <color indexed="8"/>
        <rFont val="Arial"/>
        <family val="2"/>
      </rPr>
      <t xml:space="preserve"> In the top-right where it says $5,000, input the account size you will begin with.
</t>
    </r>
    <r>
      <rPr>
        <b/>
        <sz val="14"/>
        <color indexed="8"/>
        <rFont val="Arial"/>
        <family val="2"/>
      </rPr>
      <t>6.</t>
    </r>
    <r>
      <rPr>
        <sz val="14"/>
        <color indexed="8"/>
        <rFont val="Arial"/>
        <family val="2"/>
      </rPr>
      <t xml:space="preserve"> After the results are calculated, we recommend increasing your lot size in order to maintain the same leverage as your account grows. Initially we recommend starting with a leverage of 4:1 for all traders. (</t>
    </r>
    <r>
      <rPr>
        <b/>
        <sz val="14"/>
        <color indexed="8"/>
        <rFont val="Arial"/>
        <family val="2"/>
      </rPr>
      <t>Optional</t>
    </r>
    <r>
      <rPr>
        <sz val="14"/>
        <color indexed="8"/>
        <rFont val="Arial"/>
        <family val="2"/>
      </rPr>
      <t xml:space="preserve">)                                                                                                                            </t>
    </r>
    <r>
      <rPr>
        <b/>
        <sz val="14"/>
        <color indexed="8"/>
        <rFont val="Arial"/>
        <family val="2"/>
      </rPr>
      <t>7</t>
    </r>
    <r>
      <rPr>
        <sz val="14"/>
        <color indexed="8"/>
        <rFont val="Arial"/>
        <family val="2"/>
      </rPr>
      <t>. FxST recommends only trading approximately 3 Hours a day to begin with.</t>
    </r>
    <r>
      <rPr>
        <b/>
        <sz val="12"/>
        <color indexed="8"/>
        <rFont val="Arial"/>
        <family val="2"/>
      </rPr>
      <t xml:space="preserve">
</t>
    </r>
  </si>
  <si>
    <t>Leverage</t>
  </si>
  <si>
    <t>Starting Leverage*</t>
  </si>
  <si>
    <t>* Leverage dynamically increasing towards a Max leverage of 10:1</t>
  </si>
  <si>
    <t>** If account size is less than $2,500 Micro Account is suggested.</t>
  </si>
  <si>
    <t>Co-Developers:</t>
  </si>
  <si>
    <t>Latest Update:</t>
  </si>
  <si>
    <t>52 Week Standard Business Plan Calculator</t>
  </si>
  <si>
    <t>Max Wk Draw Down</t>
  </si>
  <si>
    <t>Max Day DD</t>
  </si>
  <si>
    <t>Max Wk DD</t>
  </si>
  <si>
    <t>Account Type</t>
  </si>
  <si>
    <t>Standard</t>
  </si>
  <si>
    <t xml:space="preserve">Josh Wilson, Matt Miller </t>
  </si>
  <si>
    <t>2.3.2</t>
  </si>
  <si>
    <t>Nov 11 2014</t>
  </si>
  <si>
    <t>Copyright 2010-2014</t>
  </si>
  <si>
    <t>Lite Version - Upgrade To PRO for FREE - CLICK HERE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</si>
</sst>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0_);[Red]\(&quot;$&quot;#,##0\)"/>
    <numFmt numFmtId="8" formatCode="&quot;$&quot;#,##0.00_);[Red]\(&quot;$&quot;#,##0.00\)"/>
    <numFmt numFmtId="44" formatCode="_(&quot;$&quot;* #,##0.00_);_(&quot;$&quot;* \(#,##0.00\);_(&quot;$&quot;* &quot;-&quot;??_);_(@_)"/>
    <numFmt numFmtId="43" formatCode="_(* #,##0.00_);_(* \(#,##0.00\);_(* &quot;-&quot;??_);_(@_)"/>
    <numFmt numFmtId="164" formatCode="&quot;$&quot;#,##0.00"/>
    <numFmt numFmtId="165" formatCode="0.0"/>
    <numFmt numFmtId="166" formatCode="0,000.00%"/>
  </numFmts>
  <fonts count="59" x14ac:knownFonts="1">
    <font>
      <sz val="10"/>
      <name val="Arial"/>
    </font>
    <font>
      <sz val="10"/>
      <name val="Arial"/>
      <family val="2"/>
    </font>
    <font>
      <b/>
      <sz val="10"/>
      <name val="Arial"/>
      <family val="2"/>
    </font>
    <font>
      <sz val="12"/>
      <name val="Arial"/>
      <family val="2"/>
    </font>
    <font>
      <b/>
      <u/>
      <sz val="14"/>
      <name val="Arial"/>
      <family val="2"/>
    </font>
    <font>
      <sz val="14"/>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Verdana"/>
      <family val="2"/>
    </font>
    <font>
      <b/>
      <sz val="14"/>
      <name val="Arial"/>
      <family val="2"/>
    </font>
    <font>
      <b/>
      <sz val="18"/>
      <name val="Arial"/>
      <family val="2"/>
    </font>
    <font>
      <b/>
      <sz val="12"/>
      <color indexed="8"/>
      <name val="Arial"/>
      <family val="2"/>
    </font>
    <font>
      <b/>
      <sz val="14"/>
      <color indexed="8"/>
      <name val="Arial"/>
      <family val="2"/>
    </font>
    <font>
      <sz val="14"/>
      <color indexed="8"/>
      <name val="Arial"/>
      <family val="2"/>
    </font>
    <font>
      <b/>
      <sz val="18"/>
      <color indexed="8"/>
      <name val="Arial"/>
      <family val="2"/>
    </font>
    <font>
      <b/>
      <sz val="16"/>
      <name val="Arial"/>
      <family val="2"/>
    </font>
    <font>
      <b/>
      <u/>
      <sz val="20"/>
      <name val="Arial"/>
      <family val="2"/>
    </font>
    <font>
      <u/>
      <sz val="20"/>
      <name val="Arial"/>
      <family val="2"/>
    </font>
    <font>
      <b/>
      <i/>
      <sz val="9"/>
      <color indexed="10"/>
      <name val="Arial"/>
      <family val="2"/>
    </font>
    <font>
      <b/>
      <sz val="9"/>
      <color theme="1" tint="0.249977111117893"/>
      <name val="Arial"/>
      <family val="2"/>
    </font>
    <font>
      <sz val="11"/>
      <name val="Arial"/>
      <family val="2"/>
    </font>
    <font>
      <b/>
      <sz val="14"/>
      <color theme="0" tint="-0.14999847407452621"/>
      <name val="Arial"/>
      <family val="2"/>
    </font>
    <font>
      <sz val="9"/>
      <name val="Arial"/>
      <family val="2"/>
    </font>
    <font>
      <b/>
      <sz val="9"/>
      <name val="Arial"/>
      <family val="2"/>
    </font>
    <font>
      <sz val="9"/>
      <color theme="1" tint="0.249977111117893"/>
      <name val="Arial"/>
      <family val="2"/>
    </font>
    <font>
      <b/>
      <u/>
      <sz val="20"/>
      <color theme="0" tint="-0.14999847407452621"/>
      <name val="Arial"/>
      <family val="2"/>
    </font>
    <font>
      <sz val="11"/>
      <color theme="1" tint="0.249977111117893"/>
      <name val="Arial"/>
      <family val="2"/>
    </font>
    <font>
      <sz val="12"/>
      <color theme="1" tint="0.249977111117893"/>
      <name val="Arial"/>
      <family val="2"/>
    </font>
    <font>
      <sz val="14"/>
      <color theme="1" tint="0.249977111117893"/>
      <name val="Arial"/>
      <family val="2"/>
    </font>
    <font>
      <b/>
      <sz val="14"/>
      <color theme="1" tint="0.249977111117893"/>
      <name val="Arial"/>
      <family val="2"/>
    </font>
    <font>
      <sz val="10"/>
      <color theme="1" tint="0.249977111117893"/>
      <name val="Arial"/>
      <family val="2"/>
    </font>
    <font>
      <b/>
      <sz val="10"/>
      <color theme="1" tint="0.249977111117893"/>
      <name val="Arial"/>
      <family val="2"/>
    </font>
    <font>
      <b/>
      <sz val="12"/>
      <color theme="1" tint="0.249977111117893"/>
      <name val="Arial"/>
      <family val="2"/>
    </font>
    <font>
      <sz val="10"/>
      <name val="Arial"/>
      <family val="2"/>
    </font>
    <font>
      <b/>
      <u/>
      <sz val="11"/>
      <color theme="0" tint="-0.14999847407452621"/>
      <name val="Arial"/>
      <family val="2"/>
    </font>
    <font>
      <sz val="11"/>
      <color theme="0" tint="-0.14999847407452621"/>
      <name val="Arial"/>
      <family val="2"/>
    </font>
    <font>
      <b/>
      <sz val="11"/>
      <color theme="0" tint="-0.14999847407452621"/>
      <name val="Arial"/>
      <family val="2"/>
    </font>
    <font>
      <b/>
      <u/>
      <sz val="11"/>
      <color theme="0" tint="-4.9989318521683403E-2"/>
      <name val="Arial"/>
      <family val="2"/>
    </font>
    <font>
      <sz val="14"/>
      <color theme="0"/>
      <name val="Arial"/>
      <family val="2"/>
    </font>
    <font>
      <b/>
      <sz val="48"/>
      <color theme="1" tint="4.9989318521683403E-2"/>
      <name val="Arial"/>
      <family val="2"/>
    </font>
    <font>
      <b/>
      <sz val="24"/>
      <color theme="1" tint="4.9989318521683403E-2"/>
      <name val="Arial"/>
      <family val="2"/>
    </font>
    <font>
      <u/>
      <sz val="10"/>
      <color theme="10"/>
      <name val="Arial"/>
      <family val="2"/>
    </font>
    <font>
      <u/>
      <sz val="10"/>
      <color rgb="FFFF0000"/>
      <name val="Arial"/>
      <family val="2"/>
    </font>
  </fonts>
  <fills count="38">
    <fill>
      <patternFill patternType="none"/>
    </fill>
    <fill>
      <patternFill patternType="gray125"/>
    </fill>
    <fill>
      <patternFill patternType="solid">
        <fgColor indexed="22"/>
        <bgColor indexed="64"/>
      </patternFill>
    </fill>
    <fill>
      <patternFill patternType="solid">
        <fgColor indexed="23"/>
        <bgColor indexed="64"/>
      </patternFill>
    </fill>
    <fill>
      <patternFill patternType="solid">
        <fgColor indexed="5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rgb="FFFF0000"/>
        <bgColor indexed="64"/>
      </patternFill>
    </fill>
    <fill>
      <patternFill patternType="solid">
        <fgColor theme="1" tint="0.34998626667073579"/>
        <bgColor indexed="64"/>
      </patternFill>
    </fill>
    <fill>
      <patternFill patternType="solid">
        <fgColor theme="6" tint="0.79998168889431442"/>
        <bgColor indexed="64"/>
      </patternFill>
    </fill>
    <fill>
      <patternFill patternType="solid">
        <fgColor theme="1"/>
        <bgColor indexed="64"/>
      </patternFill>
    </fill>
    <fill>
      <patternFill patternType="solid">
        <fgColor theme="6" tint="0.59999389629810485"/>
        <bgColor indexed="64"/>
      </patternFill>
    </fill>
    <fill>
      <patternFill patternType="solid">
        <fgColor theme="0" tint="-0.249977111117893"/>
        <bgColor indexed="64"/>
      </patternFill>
    </fill>
    <fill>
      <gradientFill degree="90">
        <stop position="0">
          <color theme="0"/>
        </stop>
        <stop position="1">
          <color theme="0" tint="-0.1490218817712943"/>
        </stop>
      </gradientFill>
    </fill>
    <fill>
      <patternFill patternType="solid">
        <fgColor theme="1" tint="0.499984740745262"/>
        <bgColor indexed="64"/>
      </patternFill>
    </fill>
    <fill>
      <patternFill patternType="solid">
        <fgColor rgb="FF2B3616"/>
        <bgColor indexed="64"/>
      </patternFill>
    </fill>
    <fill>
      <patternFill patternType="solid">
        <fgColor theme="0" tint="-0.49998474074526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top style="thin">
        <color indexed="64"/>
      </top>
      <bottom/>
      <diagonal/>
    </border>
    <border>
      <left/>
      <right/>
      <top/>
      <bottom style="double">
        <color indexed="64"/>
      </bottom>
      <diagonal/>
    </border>
  </borders>
  <cellStyleXfs count="52">
    <xf numFmtId="0" fontId="0" fillId="0" borderId="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8" fillId="15"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2" borderId="0" applyNumberFormat="0" applyBorder="0" applyAlignment="0" applyProtection="0"/>
    <xf numFmtId="0" fontId="9" fillId="6" borderId="0" applyNumberFormat="0" applyBorder="0" applyAlignment="0" applyProtection="0"/>
    <xf numFmtId="0" fontId="10" fillId="23" borderId="10" applyNumberFormat="0" applyAlignment="0" applyProtection="0"/>
    <xf numFmtId="0" fontId="11" fillId="24" borderId="11" applyNumberFormat="0" applyAlignment="0" applyProtection="0"/>
    <xf numFmtId="43" fontId="1" fillId="0" borderId="0" applyFont="0" applyFill="0" applyBorder="0" applyAlignment="0" applyProtection="0"/>
    <xf numFmtId="0" fontId="12" fillId="0" borderId="0" applyNumberFormat="0" applyFill="0" applyBorder="0" applyAlignment="0" applyProtection="0"/>
    <xf numFmtId="0" fontId="13" fillId="7" borderId="0" applyNumberFormat="0" applyBorder="0" applyAlignment="0" applyProtection="0"/>
    <xf numFmtId="0" fontId="14" fillId="0" borderId="12" applyNumberFormat="0" applyFill="0" applyAlignment="0" applyProtection="0"/>
    <xf numFmtId="0" fontId="15" fillId="0" borderId="13" applyNumberFormat="0" applyFill="0" applyAlignment="0" applyProtection="0"/>
    <xf numFmtId="0" fontId="16" fillId="0" borderId="14" applyNumberFormat="0" applyFill="0" applyAlignment="0" applyProtection="0"/>
    <xf numFmtId="0" fontId="16" fillId="0" borderId="0" applyNumberFormat="0" applyFill="0" applyBorder="0" applyAlignment="0" applyProtection="0"/>
    <xf numFmtId="0" fontId="17" fillId="10" borderId="10" applyNumberFormat="0" applyAlignment="0" applyProtection="0"/>
    <xf numFmtId="0" fontId="18" fillId="0" borderId="15" applyNumberFormat="0" applyFill="0" applyAlignment="0" applyProtection="0"/>
    <xf numFmtId="0" fontId="19" fillId="25" borderId="0" applyNumberFormat="0" applyBorder="0" applyAlignment="0" applyProtection="0"/>
    <xf numFmtId="0" fontId="1" fillId="0" borderId="0"/>
    <xf numFmtId="0" fontId="6" fillId="26" borderId="16" applyNumberFormat="0" applyFont="0" applyAlignment="0" applyProtection="0"/>
    <xf numFmtId="0" fontId="20" fillId="23" borderId="17" applyNumberFormat="0" applyAlignment="0" applyProtection="0"/>
    <xf numFmtId="9" fontId="1" fillId="0" borderId="0" applyFont="0" applyFill="0" applyBorder="0" applyAlignment="0" applyProtection="0"/>
    <xf numFmtId="0" fontId="21" fillId="0" borderId="0" applyNumberFormat="0" applyFill="0" applyBorder="0" applyAlignment="0" applyProtection="0"/>
    <xf numFmtId="0" fontId="22" fillId="0" borderId="18" applyNumberFormat="0" applyFill="0" applyAlignment="0" applyProtection="0"/>
    <xf numFmtId="0" fontId="23" fillId="0" borderId="0" applyNumberFormat="0" applyFill="0" applyBorder="0" applyAlignment="0" applyProtection="0"/>
    <xf numFmtId="0" fontId="49" fillId="0" borderId="0"/>
    <xf numFmtId="43" fontId="49" fillId="0" borderId="0" applyFont="0" applyFill="0" applyBorder="0" applyAlignment="0" applyProtection="0"/>
    <xf numFmtId="44" fontId="49" fillId="0" borderId="0" applyFont="0" applyFill="0" applyBorder="0" applyAlignment="0" applyProtection="0"/>
    <xf numFmtId="0" fontId="49" fillId="0" borderId="0"/>
    <xf numFmtId="0" fontId="49" fillId="26" borderId="16" applyNumberFormat="0" applyFont="0" applyAlignment="0" applyProtection="0"/>
    <xf numFmtId="9" fontId="49" fillId="0" borderId="0" applyFont="0" applyFill="0" applyBorder="0" applyAlignment="0" applyProtection="0"/>
    <xf numFmtId="0" fontId="57" fillId="0" borderId="0" applyNumberFormat="0" applyFill="0" applyBorder="0" applyAlignment="0" applyProtection="0"/>
  </cellStyleXfs>
  <cellXfs count="186">
    <xf numFmtId="0" fontId="0" fillId="0" borderId="0" xfId="0"/>
    <xf numFmtId="0" fontId="3" fillId="0" borderId="0" xfId="0" applyFont="1"/>
    <xf numFmtId="0" fontId="3" fillId="0" borderId="0" xfId="0" applyFont="1" applyProtection="1">
      <protection locked="0"/>
    </xf>
    <xf numFmtId="0" fontId="5" fillId="0" borderId="0" xfId="0" applyFont="1" applyProtection="1">
      <protection locked="0"/>
    </xf>
    <xf numFmtId="0" fontId="5" fillId="0" borderId="0" xfId="0" applyFont="1" applyProtection="1">
      <protection locked="0" hidden="1"/>
    </xf>
    <xf numFmtId="0" fontId="3" fillId="0" borderId="0" xfId="0" applyFont="1" applyProtection="1">
      <protection locked="0" hidden="1"/>
    </xf>
    <xf numFmtId="0" fontId="3" fillId="3" borderId="0" xfId="0" applyFont="1" applyFill="1" applyProtection="1"/>
    <xf numFmtId="0" fontId="3" fillId="3" borderId="0" xfId="38" applyFont="1" applyFill="1" applyProtection="1"/>
    <xf numFmtId="0" fontId="3" fillId="0" borderId="0" xfId="0" applyFont="1" applyProtection="1"/>
    <xf numFmtId="0" fontId="5" fillId="0" borderId="0" xfId="0" applyFont="1" applyProtection="1"/>
    <xf numFmtId="0" fontId="0" fillId="0" borderId="0" xfId="0" applyAlignment="1" applyProtection="1"/>
    <xf numFmtId="0" fontId="26" fillId="0" borderId="0" xfId="0" applyFont="1" applyFill="1" applyAlignment="1" applyProtection="1">
      <alignment horizontal="center"/>
    </xf>
    <xf numFmtId="0" fontId="4" fillId="0" borderId="0" xfId="0" applyFont="1" applyFill="1" applyAlignment="1" applyProtection="1">
      <alignment horizontal="center"/>
    </xf>
    <xf numFmtId="0" fontId="0" fillId="0" borderId="0" xfId="0" applyAlignment="1">
      <alignment vertical="top"/>
    </xf>
    <xf numFmtId="0" fontId="25" fillId="0" borderId="0" xfId="0" applyFont="1" applyFill="1" applyAlignment="1" applyProtection="1">
      <alignment horizontal="center"/>
      <protection locked="0"/>
    </xf>
    <xf numFmtId="0" fontId="0" fillId="0" borderId="0" xfId="0" applyFill="1" applyAlignment="1"/>
    <xf numFmtId="0" fontId="5" fillId="2" borderId="0" xfId="0" applyFont="1" applyFill="1" applyProtection="1"/>
    <xf numFmtId="0" fontId="0" fillId="0" borderId="0" xfId="0" applyFill="1" applyAlignment="1">
      <alignment vertical="top" wrapText="1"/>
    </xf>
    <xf numFmtId="0" fontId="31" fillId="0" borderId="0" xfId="0" applyFont="1" applyFill="1" applyAlignment="1" applyProtection="1">
      <alignment horizontal="center"/>
    </xf>
    <xf numFmtId="0" fontId="0" fillId="0" borderId="0" xfId="0" applyFill="1" applyAlignment="1">
      <alignment horizontal="center"/>
    </xf>
    <xf numFmtId="0" fontId="25" fillId="0" borderId="0" xfId="0" applyFont="1" applyFill="1" applyAlignment="1" applyProtection="1">
      <alignment horizontal="center" wrapText="1"/>
      <protection locked="0"/>
    </xf>
    <xf numFmtId="0" fontId="2" fillId="0" borderId="0" xfId="0" applyFont="1" applyFill="1" applyAlignment="1">
      <alignment horizontal="center" wrapText="1"/>
    </xf>
    <xf numFmtId="0" fontId="34" fillId="0" borderId="0" xfId="0" applyFont="1" applyProtection="1"/>
    <xf numFmtId="0" fontId="34" fillId="0" borderId="0" xfId="0" applyFont="1" applyFill="1" applyAlignment="1" applyProtection="1">
      <alignment horizontal="left"/>
    </xf>
    <xf numFmtId="0" fontId="0" fillId="0" borderId="0" xfId="0" applyAlignment="1">
      <alignment wrapText="1"/>
    </xf>
    <xf numFmtId="0" fontId="0" fillId="0" borderId="0" xfId="0" applyProtection="1"/>
    <xf numFmtId="0" fontId="2" fillId="2" borderId="1" xfId="0" applyFont="1" applyFill="1" applyBorder="1" applyProtection="1"/>
    <xf numFmtId="0" fontId="1" fillId="2" borderId="2" xfId="0" applyFont="1" applyFill="1" applyBorder="1" applyProtection="1"/>
    <xf numFmtId="0" fontId="0" fillId="2" borderId="2" xfId="0" applyFill="1" applyBorder="1" applyProtection="1"/>
    <xf numFmtId="0" fontId="0" fillId="2" borderId="3" xfId="0" applyFill="1" applyBorder="1" applyProtection="1"/>
    <xf numFmtId="0" fontId="2" fillId="2" borderId="4" xfId="0" applyFont="1" applyFill="1" applyBorder="1" applyProtection="1"/>
    <xf numFmtId="0" fontId="1" fillId="2" borderId="0" xfId="0" applyFont="1" applyFill="1" applyBorder="1" applyProtection="1"/>
    <xf numFmtId="0" fontId="0" fillId="2" borderId="0" xfId="0" applyFill="1" applyBorder="1" applyProtection="1"/>
    <xf numFmtId="0" fontId="0" fillId="2" borderId="5" xfId="0" applyFill="1" applyBorder="1" applyProtection="1"/>
    <xf numFmtId="0" fontId="2" fillId="2" borderId="4" xfId="0" applyFont="1" applyFill="1" applyBorder="1" applyAlignment="1" applyProtection="1">
      <alignment horizontal="left" indent="1"/>
    </xf>
    <xf numFmtId="0" fontId="0" fillId="2" borderId="6" xfId="0" applyFill="1" applyBorder="1" applyProtection="1"/>
    <xf numFmtId="0" fontId="0" fillId="2" borderId="7" xfId="0" applyFill="1" applyBorder="1" applyProtection="1"/>
    <xf numFmtId="0" fontId="0" fillId="2" borderId="8" xfId="0" applyFill="1" applyBorder="1" applyProtection="1"/>
    <xf numFmtId="0" fontId="0" fillId="0" borderId="0" xfId="0" applyProtection="1"/>
    <xf numFmtId="0" fontId="0" fillId="0" borderId="0" xfId="0" applyAlignment="1" applyProtection="1"/>
    <xf numFmtId="0" fontId="3" fillId="0" borderId="0" xfId="0" applyFont="1" applyAlignment="1" applyProtection="1"/>
    <xf numFmtId="0" fontId="0" fillId="0" borderId="0" xfId="0" applyAlignment="1" applyProtection="1">
      <alignment horizontal="center"/>
    </xf>
    <xf numFmtId="0" fontId="3" fillId="0" borderId="0" xfId="0" applyFont="1" applyAlignment="1" applyProtection="1">
      <alignment wrapText="1"/>
    </xf>
    <xf numFmtId="0" fontId="0" fillId="0" borderId="0" xfId="0" applyAlignment="1" applyProtection="1">
      <alignment wrapText="1"/>
    </xf>
    <xf numFmtId="0" fontId="5" fillId="0" borderId="0" xfId="0" applyFont="1" applyFill="1" applyAlignment="1" applyProtection="1"/>
    <xf numFmtId="4" fontId="3" fillId="0" borderId="0" xfId="0" applyNumberFormat="1" applyFont="1" applyProtection="1"/>
    <xf numFmtId="4" fontId="5" fillId="0" borderId="0" xfId="0" applyNumberFormat="1" applyFont="1" applyProtection="1"/>
    <xf numFmtId="4" fontId="0" fillId="0" borderId="0" xfId="0" applyNumberFormat="1" applyFill="1" applyAlignment="1">
      <alignment horizontal="center"/>
    </xf>
    <xf numFmtId="4" fontId="3" fillId="0" borderId="0" xfId="0" applyNumberFormat="1" applyFont="1" applyProtection="1">
      <protection locked="0"/>
    </xf>
    <xf numFmtId="4" fontId="3" fillId="0" borderId="0" xfId="0" applyNumberFormat="1" applyFont="1"/>
    <xf numFmtId="164" fontId="3" fillId="0" borderId="0" xfId="0" applyNumberFormat="1" applyFont="1" applyProtection="1"/>
    <xf numFmtId="164" fontId="5" fillId="0" borderId="0" xfId="41" applyNumberFormat="1" applyFont="1" applyProtection="1"/>
    <xf numFmtId="164" fontId="5" fillId="0" borderId="0" xfId="0" applyNumberFormat="1" applyFont="1" applyProtection="1"/>
    <xf numFmtId="164" fontId="5" fillId="0" borderId="0" xfId="0" applyNumberFormat="1" applyFont="1" applyProtection="1">
      <protection locked="0"/>
    </xf>
    <xf numFmtId="164" fontId="0" fillId="0" borderId="0" xfId="0" applyNumberFormat="1" applyFill="1" applyAlignment="1">
      <alignment horizontal="center"/>
    </xf>
    <xf numFmtId="164" fontId="3" fillId="0" borderId="0" xfId="0" applyNumberFormat="1" applyFont="1" applyProtection="1">
      <protection locked="0"/>
    </xf>
    <xf numFmtId="164" fontId="3" fillId="0" borderId="0" xfId="0" applyNumberFormat="1" applyFont="1"/>
    <xf numFmtId="4" fontId="3" fillId="2" borderId="0" xfId="0" applyNumberFormat="1" applyFont="1" applyFill="1" applyProtection="1"/>
    <xf numFmtId="4" fontId="5" fillId="2" borderId="0" xfId="0" applyNumberFormat="1" applyFont="1" applyFill="1" applyProtection="1"/>
    <xf numFmtId="4" fontId="25" fillId="4" borderId="0" xfId="0" applyNumberFormat="1" applyFont="1" applyFill="1" applyAlignment="1" applyProtection="1">
      <alignment horizontal="center" wrapText="1"/>
    </xf>
    <xf numFmtId="4" fontId="5" fillId="0" borderId="0" xfId="0" applyNumberFormat="1" applyFont="1" applyFill="1" applyProtection="1">
      <protection locked="0"/>
    </xf>
    <xf numFmtId="4" fontId="4" fillId="0" borderId="0" xfId="0" applyNumberFormat="1" applyFont="1" applyFill="1" applyProtection="1"/>
    <xf numFmtId="0" fontId="5" fillId="0" borderId="0" xfId="0" applyFont="1" applyFill="1" applyProtection="1"/>
    <xf numFmtId="164" fontId="5" fillId="27" borderId="19" xfId="41" applyNumberFormat="1" applyFont="1" applyFill="1" applyBorder="1" applyAlignment="1" applyProtection="1">
      <alignment horizontal="right"/>
    </xf>
    <xf numFmtId="0" fontId="5" fillId="31" borderId="19" xfId="0" applyFont="1" applyFill="1" applyBorder="1" applyProtection="1"/>
    <xf numFmtId="0" fontId="5" fillId="32" borderId="19" xfId="0" applyFont="1" applyFill="1" applyBorder="1" applyAlignment="1" applyProtection="1">
      <alignment horizontal="center"/>
      <protection locked="0" hidden="1"/>
    </xf>
    <xf numFmtId="0" fontId="5" fillId="0" borderId="19" xfId="0" applyFont="1" applyBorder="1" applyAlignment="1" applyProtection="1">
      <alignment horizontal="center"/>
      <protection locked="0" hidden="1"/>
    </xf>
    <xf numFmtId="0" fontId="5" fillId="0" borderId="19" xfId="0" applyFont="1" applyBorder="1" applyAlignment="1" applyProtection="1">
      <alignment horizontal="center"/>
      <protection hidden="1"/>
    </xf>
    <xf numFmtId="0" fontId="5" fillId="32" borderId="19" xfId="0" applyFont="1" applyFill="1" applyBorder="1" applyProtection="1">
      <protection locked="0" hidden="1"/>
    </xf>
    <xf numFmtId="164" fontId="5" fillId="0" borderId="19" xfId="0" applyNumberFormat="1" applyFont="1" applyBorder="1" applyAlignment="1" applyProtection="1">
      <alignment horizontal="center"/>
      <protection hidden="1"/>
    </xf>
    <xf numFmtId="0" fontId="5" fillId="0" borderId="19" xfId="0" applyFont="1" applyBorder="1" applyProtection="1">
      <protection hidden="1"/>
    </xf>
    <xf numFmtId="10" fontId="5" fillId="0" borderId="0" xfId="0" applyNumberFormat="1" applyFont="1" applyProtection="1"/>
    <xf numFmtId="164" fontId="5" fillId="30" borderId="19" xfId="0" applyNumberFormat="1" applyFont="1" applyFill="1" applyBorder="1" applyProtection="1">
      <protection locked="0"/>
    </xf>
    <xf numFmtId="0" fontId="5" fillId="30" borderId="19" xfId="0" applyFont="1" applyFill="1" applyBorder="1" applyProtection="1">
      <protection locked="0"/>
    </xf>
    <xf numFmtId="0" fontId="37" fillId="29" borderId="19" xfId="0" applyFont="1" applyFill="1" applyBorder="1" applyAlignment="1" applyProtection="1">
      <alignment horizontal="center"/>
      <protection locked="0" hidden="1"/>
    </xf>
    <xf numFmtId="1" fontId="5" fillId="32" borderId="19" xfId="0" applyNumberFormat="1" applyFont="1" applyFill="1" applyBorder="1" applyAlignment="1" applyProtection="1">
      <alignment horizontal="center"/>
      <protection locked="0" hidden="1"/>
    </xf>
    <xf numFmtId="2" fontId="3" fillId="0" borderId="0" xfId="0" applyNumberFormat="1" applyFont="1" applyProtection="1"/>
    <xf numFmtId="2" fontId="5" fillId="0" borderId="0" xfId="0" applyNumberFormat="1" applyFont="1" applyProtection="1"/>
    <xf numFmtId="2" fontId="5" fillId="0" borderId="0" xfId="0" applyNumberFormat="1" applyFont="1" applyProtection="1">
      <protection locked="0"/>
    </xf>
    <xf numFmtId="2" fontId="0" fillId="0" borderId="0" xfId="0" applyNumberFormat="1" applyFill="1" applyAlignment="1"/>
    <xf numFmtId="2" fontId="0" fillId="0" borderId="0" xfId="0" applyNumberFormat="1" applyFill="1" applyAlignment="1">
      <alignment horizontal="center"/>
    </xf>
    <xf numFmtId="2" fontId="3" fillId="0" borderId="0" xfId="0" applyNumberFormat="1" applyFont="1" applyProtection="1">
      <protection locked="0"/>
    </xf>
    <xf numFmtId="2" fontId="3" fillId="0" borderId="0" xfId="0" applyNumberFormat="1" applyFont="1"/>
    <xf numFmtId="2" fontId="5" fillId="2" borderId="0" xfId="0" applyNumberFormat="1" applyFont="1" applyFill="1" applyProtection="1"/>
    <xf numFmtId="2" fontId="5" fillId="0" borderId="0" xfId="0" applyNumberFormat="1" applyFont="1" applyFill="1" applyProtection="1"/>
    <xf numFmtId="164" fontId="5" fillId="0" borderId="20" xfId="28" applyNumberFormat="1" applyFont="1" applyBorder="1" applyProtection="1">
      <protection hidden="1"/>
    </xf>
    <xf numFmtId="0" fontId="35" fillId="27" borderId="19" xfId="0" applyFont="1" applyFill="1" applyBorder="1" applyProtection="1"/>
    <xf numFmtId="0" fontId="38" fillId="0" borderId="19" xfId="0" applyFont="1" applyBorder="1" applyProtection="1"/>
    <xf numFmtId="2" fontId="40" fillId="33" borderId="19" xfId="0" applyNumberFormat="1" applyFont="1" applyFill="1" applyBorder="1" applyProtection="1"/>
    <xf numFmtId="165" fontId="3" fillId="3" borderId="0" xfId="38" applyNumberFormat="1" applyFont="1" applyFill="1" applyProtection="1"/>
    <xf numFmtId="165" fontId="3" fillId="0" borderId="0" xfId="0" applyNumberFormat="1" applyFont="1" applyProtection="1"/>
    <xf numFmtId="165" fontId="0" fillId="0" borderId="0" xfId="0" applyNumberFormat="1" applyAlignment="1" applyProtection="1"/>
    <xf numFmtId="165" fontId="26" fillId="0" borderId="0" xfId="0" applyNumberFormat="1" applyFont="1" applyFill="1" applyAlignment="1" applyProtection="1">
      <alignment horizontal="center"/>
    </xf>
    <xf numFmtId="165" fontId="5" fillId="0" borderId="0" xfId="0" applyNumberFormat="1" applyFont="1" applyProtection="1"/>
    <xf numFmtId="165" fontId="5" fillId="0" borderId="0" xfId="0" applyNumberFormat="1" applyFont="1" applyProtection="1">
      <protection locked="0"/>
    </xf>
    <xf numFmtId="165" fontId="0" fillId="0" borderId="0" xfId="0" applyNumberFormat="1" applyFill="1" applyAlignment="1"/>
    <xf numFmtId="165" fontId="0" fillId="0" borderId="0" xfId="0" applyNumberFormat="1" applyFill="1" applyAlignment="1">
      <alignment horizontal="center"/>
    </xf>
    <xf numFmtId="165" fontId="3" fillId="0" borderId="0" xfId="0" applyNumberFormat="1" applyFont="1" applyProtection="1">
      <protection locked="0"/>
    </xf>
    <xf numFmtId="165" fontId="3" fillId="0" borderId="0" xfId="0" applyNumberFormat="1" applyFont="1"/>
    <xf numFmtId="0" fontId="5" fillId="0" borderId="0" xfId="0" applyFont="1" applyFill="1" applyProtection="1">
      <protection locked="0" hidden="1"/>
    </xf>
    <xf numFmtId="0" fontId="5" fillId="0" borderId="19" xfId="0" applyFont="1" applyFill="1" applyBorder="1" applyAlignment="1" applyProtection="1">
      <alignment horizontal="center"/>
      <protection locked="0" hidden="1"/>
    </xf>
    <xf numFmtId="0" fontId="5" fillId="0" borderId="0" xfId="0" applyFont="1" applyFill="1" applyProtection="1">
      <protection locked="0"/>
    </xf>
    <xf numFmtId="10" fontId="42" fillId="35" borderId="0" xfId="0" applyNumberFormat="1" applyFont="1" applyFill="1" applyProtection="1"/>
    <xf numFmtId="0" fontId="42" fillId="0" borderId="0" xfId="0" applyFont="1" applyFill="1" applyProtection="1"/>
    <xf numFmtId="0" fontId="43" fillId="0" borderId="0" xfId="0" applyFont="1" applyProtection="1"/>
    <xf numFmtId="0" fontId="44" fillId="0" borderId="0" xfId="0" applyFont="1" applyProtection="1"/>
    <xf numFmtId="10" fontId="42" fillId="0" borderId="0" xfId="0" applyNumberFormat="1" applyFont="1" applyProtection="1"/>
    <xf numFmtId="10" fontId="44" fillId="0" borderId="0" xfId="0" applyNumberFormat="1" applyFont="1" applyProtection="1"/>
    <xf numFmtId="0" fontId="45" fillId="0" borderId="0" xfId="0" applyFont="1" applyFill="1" applyAlignment="1" applyProtection="1">
      <alignment horizontal="center"/>
    </xf>
    <xf numFmtId="0" fontId="46" fillId="0" borderId="0" xfId="0" applyFont="1" applyFill="1" applyAlignment="1" applyProtection="1"/>
    <xf numFmtId="0" fontId="47" fillId="0" borderId="0" xfId="0" applyFont="1" applyFill="1" applyAlignment="1" applyProtection="1">
      <alignment horizontal="center" wrapText="1"/>
    </xf>
    <xf numFmtId="10" fontId="42" fillId="0" borderId="0" xfId="0" applyNumberFormat="1" applyFont="1" applyFill="1" applyProtection="1"/>
    <xf numFmtId="0" fontId="44" fillId="0" borderId="0" xfId="0" applyFont="1" applyFill="1" applyProtection="1"/>
    <xf numFmtId="0" fontId="42" fillId="0" borderId="0" xfId="0" applyFont="1" applyFill="1" applyAlignment="1" applyProtection="1">
      <alignment horizontal="center"/>
    </xf>
    <xf numFmtId="0" fontId="42" fillId="0" borderId="0" xfId="0" applyFont="1" applyFill="1" applyAlignment="1" applyProtection="1">
      <alignment vertical="top" wrapText="1"/>
    </xf>
    <xf numFmtId="0" fontId="46" fillId="0" borderId="0" xfId="0" applyFont="1" applyFill="1" applyAlignment="1" applyProtection="1">
      <alignment vertical="top" wrapText="1"/>
    </xf>
    <xf numFmtId="0" fontId="42" fillId="0" borderId="0" xfId="0" applyFont="1" applyFill="1" applyAlignment="1" applyProtection="1">
      <alignment vertical="top"/>
    </xf>
    <xf numFmtId="0" fontId="46" fillId="0" borderId="0" xfId="0" applyFont="1" applyAlignment="1" applyProtection="1">
      <alignment vertical="top"/>
    </xf>
    <xf numFmtId="0" fontId="47" fillId="0" borderId="0" xfId="0" applyFont="1" applyFill="1" applyAlignment="1" applyProtection="1">
      <alignment horizontal="center"/>
    </xf>
    <xf numFmtId="166" fontId="43" fillId="35" borderId="0" xfId="0" applyNumberFormat="1" applyFont="1" applyFill="1" applyProtection="1"/>
    <xf numFmtId="164" fontId="31" fillId="4" borderId="9" xfId="0" applyNumberFormat="1" applyFont="1" applyFill="1" applyBorder="1" applyAlignment="1" applyProtection="1">
      <alignment horizontal="right" wrapText="1"/>
    </xf>
    <xf numFmtId="0" fontId="39" fillId="4" borderId="22" xfId="0" applyFont="1" applyFill="1" applyBorder="1" applyAlignment="1" applyProtection="1">
      <alignment wrapText="1"/>
    </xf>
    <xf numFmtId="0" fontId="38" fillId="0" borderId="22" xfId="0" applyFont="1" applyBorder="1" applyProtection="1"/>
    <xf numFmtId="2" fontId="35" fillId="33" borderId="22" xfId="0" applyNumberFormat="1" applyFont="1" applyFill="1" applyBorder="1" applyAlignment="1" applyProtection="1">
      <alignment wrapText="1"/>
    </xf>
    <xf numFmtId="0" fontId="3" fillId="0" borderId="0" xfId="0" applyFont="1" applyFill="1" applyProtection="1">
      <protection locked="0" hidden="1"/>
    </xf>
    <xf numFmtId="0" fontId="37" fillId="0" borderId="0" xfId="0" applyFont="1" applyFill="1" applyBorder="1" applyAlignment="1" applyProtection="1">
      <alignment horizontal="center"/>
      <protection locked="0" hidden="1"/>
    </xf>
    <xf numFmtId="0" fontId="5" fillId="0" borderId="0" xfId="0" applyFont="1" applyFill="1" applyBorder="1" applyProtection="1">
      <protection locked="0" hidden="1"/>
    </xf>
    <xf numFmtId="1" fontId="5" fillId="0" borderId="0" xfId="0" applyNumberFormat="1" applyFont="1" applyFill="1" applyBorder="1" applyAlignment="1" applyProtection="1">
      <alignment horizontal="center"/>
      <protection locked="0" hidden="1"/>
    </xf>
    <xf numFmtId="0" fontId="5" fillId="0" borderId="0" xfId="0" applyFont="1" applyFill="1" applyBorder="1" applyAlignment="1" applyProtection="1">
      <alignment horizontal="center"/>
      <protection locked="0" hidden="1"/>
    </xf>
    <xf numFmtId="165" fontId="5" fillId="0" borderId="0" xfId="0" applyNumberFormat="1" applyFont="1" applyFill="1" applyBorder="1" applyAlignment="1" applyProtection="1">
      <alignment horizontal="center"/>
      <protection hidden="1"/>
    </xf>
    <xf numFmtId="0" fontId="5" fillId="0" borderId="0" xfId="0" applyFont="1" applyFill="1" applyBorder="1" applyAlignment="1" applyProtection="1">
      <alignment horizontal="center"/>
      <protection hidden="1"/>
    </xf>
    <xf numFmtId="164" fontId="5" fillId="0" borderId="0" xfId="0" applyNumberFormat="1" applyFont="1" applyFill="1" applyBorder="1" applyAlignment="1" applyProtection="1">
      <alignment horizontal="center"/>
      <protection hidden="1"/>
    </xf>
    <xf numFmtId="0" fontId="5" fillId="0" borderId="0" xfId="0" applyFont="1" applyFill="1" applyBorder="1" applyProtection="1">
      <protection hidden="1"/>
    </xf>
    <xf numFmtId="164" fontId="5" fillId="0" borderId="23" xfId="28" applyNumberFormat="1" applyFont="1" applyFill="1" applyBorder="1" applyProtection="1">
      <protection hidden="1"/>
    </xf>
    <xf numFmtId="0" fontId="38" fillId="0" borderId="21" xfId="0" applyFont="1" applyFill="1" applyBorder="1" applyProtection="1"/>
    <xf numFmtId="0" fontId="35" fillId="0" borderId="21" xfId="0" applyFont="1" applyFill="1" applyBorder="1" applyProtection="1"/>
    <xf numFmtId="2" fontId="40" fillId="0" borderId="21" xfId="0" applyNumberFormat="1" applyFont="1" applyFill="1" applyBorder="1" applyProtection="1"/>
    <xf numFmtId="0" fontId="43" fillId="0" borderId="0" xfId="0" applyFont="1" applyFill="1" applyProtection="1"/>
    <xf numFmtId="0" fontId="3" fillId="0" borderId="0" xfId="0" applyFont="1" applyFill="1" applyProtection="1">
      <protection locked="0"/>
    </xf>
    <xf numFmtId="0" fontId="50" fillId="36" borderId="0" xfId="0" applyFont="1" applyFill="1" applyAlignment="1" applyProtection="1">
      <alignment horizontal="center" vertical="center"/>
      <protection hidden="1"/>
    </xf>
    <xf numFmtId="165" fontId="50" fillId="36" borderId="0" xfId="0" applyNumberFormat="1" applyFont="1" applyFill="1" applyAlignment="1" applyProtection="1">
      <alignment horizontal="center" vertical="center"/>
      <protection hidden="1"/>
    </xf>
    <xf numFmtId="164" fontId="50" fillId="36" borderId="0" xfId="0" applyNumberFormat="1" applyFont="1" applyFill="1" applyAlignment="1" applyProtection="1">
      <alignment horizontal="center" vertical="center"/>
      <protection hidden="1"/>
    </xf>
    <xf numFmtId="0" fontId="50" fillId="36" borderId="0" xfId="0" applyFont="1" applyFill="1" applyAlignment="1" applyProtection="1">
      <alignment horizontal="center" vertical="center"/>
      <protection locked="0" hidden="1"/>
    </xf>
    <xf numFmtId="4" fontId="50" fillId="36" borderId="0" xfId="0" applyNumberFormat="1" applyFont="1" applyFill="1" applyAlignment="1" applyProtection="1">
      <alignment horizontal="center" vertical="center"/>
      <protection locked="0" hidden="1"/>
    </xf>
    <xf numFmtId="0" fontId="51" fillId="36" borderId="19" xfId="0" applyFont="1" applyFill="1" applyBorder="1" applyAlignment="1" applyProtection="1">
      <alignment horizontal="center" vertical="center"/>
      <protection locked="0"/>
    </xf>
    <xf numFmtId="0" fontId="52" fillId="36" borderId="19" xfId="0" applyFont="1" applyFill="1" applyBorder="1" applyAlignment="1" applyProtection="1">
      <alignment horizontal="center" vertical="center"/>
      <protection locked="0"/>
    </xf>
    <xf numFmtId="0" fontId="36" fillId="36" borderId="19" xfId="0" applyFont="1" applyFill="1" applyBorder="1" applyAlignment="1" applyProtection="1">
      <alignment horizontal="center" vertical="center"/>
      <protection locked="0"/>
    </xf>
    <xf numFmtId="0" fontId="50" fillId="36" borderId="0" xfId="0" applyFont="1" applyFill="1" applyAlignment="1" applyProtection="1">
      <alignment horizontal="center" vertical="center"/>
      <protection locked="0"/>
    </xf>
    <xf numFmtId="2" fontId="53" fillId="36" borderId="19" xfId="0" applyNumberFormat="1" applyFont="1" applyFill="1" applyBorder="1" applyAlignment="1" applyProtection="1">
      <alignment horizontal="center" vertical="center"/>
      <protection locked="0"/>
    </xf>
    <xf numFmtId="0" fontId="2" fillId="33" borderId="4" xfId="45" applyFont="1" applyFill="1" applyBorder="1" applyAlignment="1" applyProtection="1">
      <alignment horizontal="right"/>
    </xf>
    <xf numFmtId="166" fontId="48" fillId="35" borderId="0" xfId="0" applyNumberFormat="1" applyFont="1" applyFill="1" applyBorder="1" applyProtection="1"/>
    <xf numFmtId="10" fontId="48" fillId="35" borderId="9" xfId="0" applyNumberFormat="1" applyFont="1" applyFill="1" applyBorder="1" applyProtection="1"/>
    <xf numFmtId="10" fontId="43" fillId="35" borderId="0" xfId="0" applyNumberFormat="1" applyFont="1" applyFill="1" applyProtection="1"/>
    <xf numFmtId="10" fontId="42" fillId="37" borderId="0" xfId="0" applyNumberFormat="1" applyFont="1" applyFill="1" applyProtection="1"/>
    <xf numFmtId="10" fontId="5" fillId="30" borderId="19" xfId="41" applyNumberFormat="1" applyFont="1" applyFill="1" applyBorder="1" applyProtection="1">
      <protection locked="0"/>
    </xf>
    <xf numFmtId="8" fontId="5" fillId="0" borderId="19" xfId="0" applyNumberFormat="1" applyFont="1" applyBorder="1" applyAlignment="1" applyProtection="1">
      <alignment horizontal="center"/>
      <protection hidden="1"/>
    </xf>
    <xf numFmtId="0" fontId="5" fillId="31" borderId="0" xfId="0" applyFont="1" applyFill="1" applyProtection="1"/>
    <xf numFmtId="10" fontId="5" fillId="30" borderId="19" xfId="41" applyNumberFormat="1" applyFont="1" applyFill="1" applyBorder="1" applyAlignment="1" applyProtection="1">
      <alignment horizontal="right"/>
      <protection locked="0"/>
    </xf>
    <xf numFmtId="0" fontId="54" fillId="0" borderId="0" xfId="0" applyFont="1" applyProtection="1"/>
    <xf numFmtId="0" fontId="5" fillId="0" borderId="19" xfId="0" applyNumberFormat="1" applyFont="1" applyBorder="1" applyAlignment="1" applyProtection="1">
      <alignment horizontal="center"/>
      <protection hidden="1"/>
    </xf>
    <xf numFmtId="0" fontId="1" fillId="33" borderId="0" xfId="45" applyFont="1" applyFill="1" applyBorder="1" applyProtection="1"/>
    <xf numFmtId="14" fontId="1" fillId="2" borderId="0" xfId="0" applyNumberFormat="1" applyFont="1" applyFill="1" applyBorder="1" applyAlignment="1" applyProtection="1">
      <alignment horizontal="left"/>
    </xf>
    <xf numFmtId="0" fontId="1" fillId="2" borderId="0" xfId="0" applyFont="1" applyFill="1" applyBorder="1" applyAlignment="1" applyProtection="1">
      <alignment horizontal="left"/>
    </xf>
    <xf numFmtId="164" fontId="56" fillId="3" borderId="0" xfId="38" applyNumberFormat="1" applyFont="1" applyFill="1" applyAlignment="1" applyProtection="1">
      <alignment vertical="center"/>
    </xf>
    <xf numFmtId="0" fontId="3" fillId="0" borderId="0" xfId="0" applyFont="1" applyAlignment="1" applyProtection="1"/>
    <xf numFmtId="0" fontId="58" fillId="0" borderId="0" xfId="51" applyFont="1" applyProtection="1"/>
    <xf numFmtId="0" fontId="0" fillId="0" borderId="24" xfId="0" applyBorder="1" applyProtection="1"/>
    <xf numFmtId="0" fontId="31" fillId="0" borderId="0" xfId="0" applyFont="1" applyAlignment="1" applyProtection="1">
      <alignment horizontal="left" wrapText="1"/>
    </xf>
    <xf numFmtId="0" fontId="3" fillId="0" borderId="0" xfId="0" applyFont="1" applyAlignment="1" applyProtection="1">
      <alignment wrapText="1"/>
    </xf>
    <xf numFmtId="0" fontId="2" fillId="0" borderId="0" xfId="0" applyFont="1" applyAlignment="1" applyProtection="1">
      <alignment horizontal="left"/>
    </xf>
    <xf numFmtId="0" fontId="3" fillId="0" borderId="0" xfId="0" applyFont="1" applyAlignment="1" applyProtection="1"/>
    <xf numFmtId="0" fontId="3" fillId="0" borderId="0" xfId="0" applyFont="1" applyAlignment="1" applyProtection="1">
      <alignment horizontal="left" wrapText="1"/>
    </xf>
    <xf numFmtId="0" fontId="45" fillId="2" borderId="0" xfId="0" applyFont="1" applyFill="1" applyAlignment="1" applyProtection="1">
      <alignment horizontal="center" wrapText="1"/>
    </xf>
    <xf numFmtId="0" fontId="46" fillId="0" borderId="0" xfId="0" applyFont="1" applyAlignment="1" applyProtection="1">
      <alignment wrapText="1"/>
    </xf>
    <xf numFmtId="0" fontId="41" fillId="28" borderId="0" xfId="0" applyFont="1" applyFill="1" applyAlignment="1" applyProtection="1">
      <alignment horizontal="center" vertical="center"/>
    </xf>
    <xf numFmtId="0" fontId="32" fillId="2" borderId="0" xfId="0" applyFont="1" applyFill="1" applyAlignment="1" applyProtection="1">
      <alignment horizontal="center"/>
    </xf>
    <xf numFmtId="0" fontId="33" fillId="2" borderId="0" xfId="0" applyFont="1" applyFill="1" applyAlignment="1">
      <alignment horizontal="center"/>
    </xf>
    <xf numFmtId="0" fontId="31" fillId="2" borderId="0" xfId="0" applyFont="1" applyFill="1" applyAlignment="1" applyProtection="1">
      <alignment horizontal="left"/>
    </xf>
    <xf numFmtId="0" fontId="0" fillId="2" borderId="0" xfId="0" applyFill="1" applyAlignment="1">
      <alignment horizontal="left"/>
    </xf>
    <xf numFmtId="6" fontId="31" fillId="2" borderId="0" xfId="0" applyNumberFormat="1" applyFont="1" applyFill="1" applyAlignment="1" applyProtection="1">
      <alignment horizontal="left"/>
    </xf>
    <xf numFmtId="164" fontId="55" fillId="3" borderId="0" xfId="38" applyNumberFormat="1" applyFont="1" applyFill="1" applyAlignment="1" applyProtection="1">
      <alignment horizontal="center" vertical="center"/>
    </xf>
    <xf numFmtId="0" fontId="25" fillId="2" borderId="0" xfId="0" applyFont="1" applyFill="1" applyAlignment="1" applyProtection="1">
      <alignment horizontal="center"/>
    </xf>
    <xf numFmtId="0" fontId="30" fillId="34" borderId="0" xfId="0" applyFont="1" applyFill="1" applyAlignment="1" applyProtection="1">
      <alignment wrapText="1"/>
    </xf>
    <xf numFmtId="0" fontId="0" fillId="34" borderId="0" xfId="0" applyFill="1" applyAlignment="1">
      <alignment wrapText="1"/>
    </xf>
    <xf numFmtId="0" fontId="3" fillId="0" borderId="0" xfId="0" applyFont="1" applyFill="1" applyProtection="1"/>
    <xf numFmtId="0" fontId="3" fillId="3" borderId="0" xfId="0" applyFont="1" applyFill="1" applyProtection="1"/>
  </cellXfs>
  <cellStyles count="5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Comma" xfId="28" builtinId="3"/>
    <cellStyle name="Comma 2" xfId="46"/>
    <cellStyle name="Currency 2" xfId="47"/>
    <cellStyle name="Explanatory Text" xfId="29"/>
    <cellStyle name="Good" xfId="30"/>
    <cellStyle name="Heading 1" xfId="31"/>
    <cellStyle name="Heading 2" xfId="32"/>
    <cellStyle name="Heading 3" xfId="33"/>
    <cellStyle name="Heading 4" xfId="34"/>
    <cellStyle name="Hyperlink" xfId="51" builtinId="8"/>
    <cellStyle name="Input" xfId="35"/>
    <cellStyle name="Linked Cell" xfId="36"/>
    <cellStyle name="Neutral" xfId="37"/>
    <cellStyle name="Normal" xfId="0" builtinId="0"/>
    <cellStyle name="Normal 2" xfId="38"/>
    <cellStyle name="Normal 2 2" xfId="48"/>
    <cellStyle name="Normal 3" xfId="45"/>
    <cellStyle name="Note" xfId="39"/>
    <cellStyle name="Note 2" xfId="49"/>
    <cellStyle name="Output" xfId="40"/>
    <cellStyle name="Percent" xfId="41" builtinId="5"/>
    <cellStyle name="Percent 2" xfId="50"/>
    <cellStyle name="Title" xfId="42"/>
    <cellStyle name="Total" xfId="43"/>
    <cellStyle name="Warning Text" xfId="44"/>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1FA9C"/>
      <color rgb="FF2B3616"/>
      <color rgb="FF3E4D1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http://forexsuccessfultraders.com/ref?w=freetrial&amp;p=bizplan&amp;a=lite-version" TargetMode="External"/><Relationship Id="rId3" Type="http://schemas.openxmlformats.org/officeDocument/2006/relationships/image" Target="file://localhost/Users/apple/Desktop/signature-armando.gif" TargetMode="External"/><Relationship Id="rId7" Type="http://schemas.openxmlformats.org/officeDocument/2006/relationships/image" Target="../media/image3.png"/><Relationship Id="rId2" Type="http://schemas.openxmlformats.org/officeDocument/2006/relationships/image" Target="../media/image1.gif"/><Relationship Id="rId1" Type="http://schemas.openxmlformats.org/officeDocument/2006/relationships/hyperlink" Target="http://forexsuccessfultraders.com/ref?w=pro-busplan-upgrade&amp;p=bizplan&amp;a=lite-version" TargetMode="External"/><Relationship Id="rId6" Type="http://schemas.openxmlformats.org/officeDocument/2006/relationships/hyperlink" Target="http://forexsuccessfultraders.com/ref?w=fb&amp;p=bizplan&amp;a=lite-version" TargetMode="External"/><Relationship Id="rId5" Type="http://schemas.openxmlformats.org/officeDocument/2006/relationships/image" Target="../media/image2.png"/><Relationship Id="rId10" Type="http://schemas.openxmlformats.org/officeDocument/2006/relationships/image" Target="../media/image5.png"/><Relationship Id="rId4" Type="http://schemas.openxmlformats.org/officeDocument/2006/relationships/hyperlink" Target="http://forexsuccessfultraders.com/ref?w=youtube&amp;p=bizplan&amp;a=lite-version" TargetMode="External"/><Relationship Id="rId9"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forexsuccessfultraders.com/ref?w=fb&amp;p=bizplan&amp;a=lite-version" TargetMode="External"/><Relationship Id="rId7" Type="http://schemas.openxmlformats.org/officeDocument/2006/relationships/hyperlink" Target="http://forexsuccessfultraders.com/ref?w=pro-busplan-upgrade&amp;p=bizplan&amp;a=lite-version" TargetMode="External"/><Relationship Id="rId2" Type="http://schemas.openxmlformats.org/officeDocument/2006/relationships/image" Target="../media/image2.png"/><Relationship Id="rId1" Type="http://schemas.openxmlformats.org/officeDocument/2006/relationships/hyperlink" Target="http://forexsuccessfultraders.com/ref?w=youtube&amp;p=bizplan&amp;a=lite-version" TargetMode="External"/><Relationship Id="rId6" Type="http://schemas.openxmlformats.org/officeDocument/2006/relationships/image" Target="../media/image4.png"/><Relationship Id="rId5" Type="http://schemas.openxmlformats.org/officeDocument/2006/relationships/hyperlink" Target="http://forexsuccessfultraders.com/ref?w=freetrial&amp;p=bizplan&amp;a=lite-version"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419100</xdr:colOff>
      <xdr:row>16</xdr:row>
      <xdr:rowOff>0</xdr:rowOff>
    </xdr:from>
    <xdr:to>
      <xdr:col>11</xdr:col>
      <xdr:colOff>160020</xdr:colOff>
      <xdr:row>42</xdr:row>
      <xdr:rowOff>142875</xdr:rowOff>
    </xdr:to>
    <xdr:sp macro="" textlink="">
      <xdr:nvSpPr>
        <xdr:cNvPr id="9" name="TextBox 8">
          <a:hlinkClick xmlns:r="http://schemas.openxmlformats.org/officeDocument/2006/relationships" r:id="rId1"/>
        </xdr:cNvPr>
        <xdr:cNvSpPr txBox="1"/>
      </xdr:nvSpPr>
      <xdr:spPr>
        <a:xfrm>
          <a:off x="419100" y="2609850"/>
          <a:ext cx="10046970" cy="4324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400" b="1"/>
            <a:t>Congratulations!</a:t>
          </a:r>
        </a:p>
        <a:p>
          <a:endParaRPr lang="en-US" sz="1100"/>
        </a:p>
        <a:p>
          <a:r>
            <a:rPr lang="en-US" sz="1100"/>
            <a:t>The Ultimate Forex Business Plan,</a:t>
          </a:r>
          <a:r>
            <a:rPr lang="en-US" sz="1100" baseline="0"/>
            <a:t> </a:t>
          </a:r>
          <a:r>
            <a:rPr lang="en-US" sz="1100"/>
            <a:t>version 2.0 is now in your hands and you are one step closer to reaching  trading consistentcy. This version will provide you with a predetermined layout, allowing you to create your own Forex Business Profit Plan with your own personal rules, strategies and expected returns.                                                                                                                     </a:t>
          </a:r>
        </a:p>
        <a:p>
          <a:endParaRPr lang="en-US" sz="1100"/>
        </a:p>
        <a:p>
          <a:r>
            <a:rPr lang="en-US" sz="1100" b="0" i="0" u="none" strike="noStrike">
              <a:solidFill>
                <a:schemeClr val="dk1"/>
              </a:solidFill>
              <a:latin typeface="+mn-lt"/>
              <a:ea typeface="+mn-ea"/>
              <a:cs typeface="+mn-cs"/>
            </a:rPr>
            <a:t>At the bottom of the Excel workbook you will see the following tabs. </a:t>
          </a:r>
          <a:r>
            <a:rPr lang="en-US"/>
            <a:t> </a:t>
          </a:r>
          <a:r>
            <a:rPr lang="en-US" sz="1100" b="0" i="0" u="none" strike="noStrike">
              <a:solidFill>
                <a:schemeClr val="dk1"/>
              </a:solidFill>
              <a:latin typeface="+mn-lt"/>
              <a:ea typeface="+mn-ea"/>
              <a:cs typeface="+mn-cs"/>
            </a:rPr>
            <a:t/>
          </a:r>
          <a:br>
            <a:rPr lang="en-US" sz="1100" b="0" i="0" u="none" strike="noStrike">
              <a:solidFill>
                <a:schemeClr val="dk1"/>
              </a:solidFill>
              <a:latin typeface="+mn-lt"/>
              <a:ea typeface="+mn-ea"/>
              <a:cs typeface="+mn-cs"/>
            </a:rPr>
          </a:br>
          <a:endParaRPr lang="en-US" sz="1100" b="0" i="0" u="none" strike="noStrike">
            <a:solidFill>
              <a:schemeClr val="dk1"/>
            </a:solidFill>
            <a:latin typeface="+mn-lt"/>
            <a:ea typeface="+mn-ea"/>
            <a:cs typeface="+mn-cs"/>
          </a:endParaRPr>
        </a:p>
        <a:p>
          <a:r>
            <a:rPr lang="en-US" sz="1100" b="0" i="0" u="none" strike="noStrike">
              <a:solidFill>
                <a:schemeClr val="dk1"/>
              </a:solidFill>
              <a:latin typeface="+mn-lt"/>
              <a:ea typeface="+mn-ea"/>
              <a:cs typeface="+mn-cs"/>
            </a:rPr>
            <a:t>1. </a:t>
          </a:r>
          <a:r>
            <a:rPr lang="en-US" sz="1100" b="1" i="0">
              <a:solidFill>
                <a:schemeClr val="dk1"/>
              </a:solidFill>
              <a:effectLst/>
              <a:latin typeface="+mn-lt"/>
              <a:ea typeface="+mn-ea"/>
              <a:cs typeface="+mn-cs"/>
            </a:rPr>
            <a:t>FxLearning Center</a:t>
          </a:r>
          <a:r>
            <a:rPr lang="en-US" sz="1100" b="0" i="0">
              <a:solidFill>
                <a:schemeClr val="dk1"/>
              </a:solidFill>
              <a:effectLst/>
              <a:latin typeface="+mn-lt"/>
              <a:ea typeface="+mn-ea"/>
              <a:cs typeface="+mn-cs"/>
            </a:rPr>
            <a:t>- </a:t>
          </a:r>
          <a:r>
            <a:rPr lang="en-US" sz="1100" b="0" i="0">
              <a:solidFill>
                <a:srgbClr val="FF0000"/>
              </a:solidFill>
              <a:effectLst/>
              <a:latin typeface="+mn-lt"/>
              <a:ea typeface="+mn-ea"/>
              <a:cs typeface="+mn-cs"/>
            </a:rPr>
            <a:t>(PRO Version Only)  </a:t>
          </a:r>
          <a:r>
            <a:rPr lang="en-US" sz="1100" b="0" i="0">
              <a:solidFill>
                <a:schemeClr val="dk1"/>
              </a:solidFill>
              <a:effectLst/>
              <a:latin typeface="+mn-lt"/>
              <a:ea typeface="+mn-ea"/>
              <a:cs typeface="+mn-cs"/>
            </a:rPr>
            <a:t>Free training resources to create Consistent Profits with Emotion Free trading.</a:t>
          </a:r>
          <a:endParaRPr lang="en-US">
            <a:effectLst/>
          </a:endParaRPr>
        </a:p>
        <a:p>
          <a:r>
            <a:rPr lang="en-US" sz="1100" b="0" i="0" u="none" strike="noStrike">
              <a:solidFill>
                <a:schemeClr val="dk1"/>
              </a:solidFill>
              <a:latin typeface="+mn-lt"/>
              <a:ea typeface="+mn-ea"/>
              <a:cs typeface="+mn-cs"/>
            </a:rPr>
            <a:t>2. </a:t>
          </a:r>
          <a:r>
            <a:rPr lang="en-US" sz="1100" b="1" i="0" u="none" strike="noStrike">
              <a:solidFill>
                <a:schemeClr val="dk1"/>
              </a:solidFill>
              <a:latin typeface="+mn-lt"/>
              <a:ea typeface="+mn-ea"/>
              <a:cs typeface="+mn-cs"/>
            </a:rPr>
            <a:t>FxCalculator</a:t>
          </a:r>
          <a:r>
            <a:rPr lang="en-US" sz="1100" b="0" i="0" u="none" strike="noStrike">
              <a:solidFill>
                <a:schemeClr val="dk1"/>
              </a:solidFill>
              <a:latin typeface="+mn-lt"/>
              <a:ea typeface="+mn-ea"/>
              <a:cs typeface="+mn-cs"/>
            </a:rPr>
            <a:t>- </a:t>
          </a:r>
          <a:r>
            <a:rPr lang="en-US" sz="1100" b="0" i="0" u="none" strike="noStrike">
              <a:solidFill>
                <a:srgbClr val="00B050"/>
              </a:solidFill>
              <a:latin typeface="+mn-lt"/>
              <a:ea typeface="+mn-ea"/>
              <a:cs typeface="+mn-cs"/>
            </a:rPr>
            <a:t>(Included)  </a:t>
          </a:r>
          <a:r>
            <a:rPr lang="en-US" sz="1100" b="0" i="0" u="none" strike="noStrike">
              <a:solidFill>
                <a:schemeClr val="dk1"/>
              </a:solidFill>
              <a:latin typeface="+mn-lt"/>
              <a:ea typeface="+mn-ea"/>
              <a:cs typeface="+mn-cs"/>
            </a:rPr>
            <a:t>Input your account balance</a:t>
          </a:r>
          <a:r>
            <a:rPr lang="en-US" sz="1100" b="0" i="0" u="none" strike="noStrike" baseline="0">
              <a:solidFill>
                <a:schemeClr val="dk1"/>
              </a:solidFill>
              <a:latin typeface="+mn-lt"/>
              <a:ea typeface="+mn-ea"/>
              <a:cs typeface="+mn-cs"/>
            </a:rPr>
            <a:t> and leverage to project account growth &amp; daily goals.</a:t>
          </a:r>
          <a:endParaRPr lang="en-US" sz="1100" b="0" i="0" u="none" strike="noStrike">
            <a:solidFill>
              <a:schemeClr val="dk1"/>
            </a:solidFill>
            <a:latin typeface="+mn-lt"/>
            <a:ea typeface="+mn-ea"/>
            <a:cs typeface="+mn-cs"/>
          </a:endParaRPr>
        </a:p>
        <a:p>
          <a:r>
            <a:rPr lang="en-US" sz="1100" b="0" i="0" u="none" strike="noStrike">
              <a:solidFill>
                <a:schemeClr val="dk1"/>
              </a:solidFill>
              <a:latin typeface="+mn-lt"/>
              <a:ea typeface="+mn-ea"/>
              <a:cs typeface="+mn-cs"/>
            </a:rPr>
            <a:t>3. </a:t>
          </a:r>
          <a:r>
            <a:rPr lang="en-US" sz="1100" b="1" i="0" u="none" strike="noStrike">
              <a:solidFill>
                <a:schemeClr val="dk1"/>
              </a:solidFill>
              <a:latin typeface="+mn-lt"/>
              <a:ea typeface="+mn-ea"/>
              <a:cs typeface="+mn-cs"/>
            </a:rPr>
            <a:t>FxJournal</a:t>
          </a:r>
          <a:r>
            <a:rPr lang="en-US" sz="1100" b="0" i="0" u="none" strike="noStrike">
              <a:solidFill>
                <a:schemeClr val="dk1"/>
              </a:solidFill>
              <a:latin typeface="+mn-lt"/>
              <a:ea typeface="+mn-ea"/>
              <a:cs typeface="+mn-cs"/>
            </a:rPr>
            <a:t>-</a:t>
          </a:r>
          <a:r>
            <a:rPr lang="en-US" sz="1100" b="0" i="0" u="none" strike="noStrike" baseline="0">
              <a:solidFill>
                <a:schemeClr val="dk1"/>
              </a:solidFill>
              <a:latin typeface="+mn-lt"/>
              <a:ea typeface="+mn-ea"/>
              <a:cs typeface="+mn-cs"/>
            </a:rPr>
            <a:t> </a:t>
          </a:r>
          <a:r>
            <a:rPr lang="en-US" sz="1100" b="0" i="0">
              <a:solidFill>
                <a:srgbClr val="FF0000"/>
              </a:solidFill>
              <a:effectLst/>
              <a:latin typeface="+mn-lt"/>
              <a:ea typeface="+mn-ea"/>
              <a:cs typeface="+mn-cs"/>
            </a:rPr>
            <a:t>(PRO Version Only)  </a:t>
          </a:r>
          <a:r>
            <a:rPr lang="en-US" sz="1100" b="0" i="0" u="none" strike="noStrike" baseline="0">
              <a:solidFill>
                <a:schemeClr val="dk1"/>
              </a:solidFill>
              <a:latin typeface="+mn-lt"/>
              <a:ea typeface="+mn-ea"/>
              <a:cs typeface="+mn-cs"/>
            </a:rPr>
            <a:t>Input your actual trading results from each trading day.</a:t>
          </a:r>
          <a:endParaRPr lang="en-US" sz="1100" b="0" i="0" u="none" strike="noStrike">
            <a:solidFill>
              <a:schemeClr val="dk1"/>
            </a:solidFill>
            <a:latin typeface="+mn-lt"/>
            <a:ea typeface="+mn-ea"/>
            <a:cs typeface="+mn-cs"/>
          </a:endParaRPr>
        </a:p>
        <a:p>
          <a:r>
            <a:rPr lang="en-US" sz="1100" b="0" i="0" u="none" strike="noStrike">
              <a:solidFill>
                <a:schemeClr val="dk1"/>
              </a:solidFill>
              <a:latin typeface="+mn-lt"/>
              <a:ea typeface="+mn-ea"/>
              <a:cs typeface="+mn-cs"/>
            </a:rPr>
            <a:t>4. </a:t>
          </a:r>
          <a:r>
            <a:rPr lang="en-US" sz="1100" b="1" i="0" u="none" strike="noStrike">
              <a:solidFill>
                <a:schemeClr val="dk1"/>
              </a:solidFill>
              <a:latin typeface="+mn-lt"/>
              <a:ea typeface="+mn-ea"/>
              <a:cs typeface="+mn-cs"/>
            </a:rPr>
            <a:t>Quarterly Results</a:t>
          </a:r>
          <a:r>
            <a:rPr lang="en-US" sz="1100" b="0" i="0" u="none" strike="noStrike">
              <a:solidFill>
                <a:schemeClr val="dk1"/>
              </a:solidFill>
              <a:latin typeface="+mn-lt"/>
              <a:ea typeface="+mn-ea"/>
              <a:cs typeface="+mn-cs"/>
            </a:rPr>
            <a:t>- </a:t>
          </a:r>
          <a:r>
            <a:rPr lang="en-US" sz="1100" b="0" i="0">
              <a:solidFill>
                <a:srgbClr val="FF0000"/>
              </a:solidFill>
              <a:effectLst/>
              <a:latin typeface="+mn-lt"/>
              <a:ea typeface="+mn-ea"/>
              <a:cs typeface="+mn-cs"/>
            </a:rPr>
            <a:t>(PRO Version Only)  </a:t>
          </a:r>
          <a:r>
            <a:rPr lang="en-US" sz="1100" b="0" i="0" u="none" strike="noStrike">
              <a:solidFill>
                <a:schemeClr val="dk1"/>
              </a:solidFill>
              <a:latin typeface="+mn-lt"/>
              <a:ea typeface="+mn-ea"/>
              <a:cs typeface="+mn-cs"/>
            </a:rPr>
            <a:t>An automatic calculation</a:t>
          </a:r>
          <a:r>
            <a:rPr lang="en-US" sz="1100" b="0" i="0" u="none" strike="noStrike" baseline="0">
              <a:solidFill>
                <a:schemeClr val="dk1"/>
              </a:solidFill>
              <a:latin typeface="+mn-lt"/>
              <a:ea typeface="+mn-ea"/>
              <a:cs typeface="+mn-cs"/>
            </a:rPr>
            <a:t> of your over-all results on a daily scale.</a:t>
          </a:r>
          <a:r>
            <a:rPr lang="en-US"/>
            <a:t> </a:t>
          </a:r>
        </a:p>
        <a:p>
          <a:r>
            <a:rPr lang="en-US"/>
            <a:t>5. </a:t>
          </a:r>
          <a:r>
            <a:rPr lang="en-US" b="1"/>
            <a:t>FxProfit-Work</a:t>
          </a:r>
          <a:r>
            <a:rPr lang="en-US"/>
            <a:t>- </a:t>
          </a:r>
          <a:r>
            <a:rPr lang="en-US" sz="1100" b="0" i="0">
              <a:solidFill>
                <a:srgbClr val="FF0000"/>
              </a:solidFill>
              <a:effectLst/>
              <a:latin typeface="+mn-lt"/>
              <a:ea typeface="+mn-ea"/>
              <a:cs typeface="+mn-cs"/>
            </a:rPr>
            <a:t>(PRO Version Only)  </a:t>
          </a:r>
          <a:r>
            <a:rPr lang="en-US"/>
            <a:t>This is where you can document your signals to calculate the accuracy of your strategy.</a:t>
          </a:r>
        </a:p>
        <a:p>
          <a:pPr algn="ctr"/>
          <a:r>
            <a:rPr lang="en-US" sz="1100" b="1" i="0" u="sng" strike="noStrike">
              <a:solidFill>
                <a:srgbClr val="FF0000"/>
              </a:solidFill>
              <a:effectLst/>
              <a:latin typeface="+mn-lt"/>
              <a:ea typeface="+mn-ea"/>
              <a:cs typeface="+mn-cs"/>
            </a:rPr>
            <a:t>Upgrade To PRO for FREE - CLICK HERE</a:t>
          </a:r>
          <a:r>
            <a:rPr lang="en-US">
              <a:solidFill>
                <a:srgbClr val="FF0000"/>
              </a:solidFill>
            </a:rPr>
            <a:t> </a:t>
          </a:r>
          <a:endParaRPr lang="en-US" sz="1100" b="0" i="0" u="none" strike="noStrike">
            <a:solidFill>
              <a:srgbClr val="FF0000"/>
            </a:solidFill>
            <a:latin typeface="+mn-lt"/>
            <a:ea typeface="+mn-ea"/>
            <a:cs typeface="+mn-cs"/>
          </a:endParaRPr>
        </a:p>
        <a:p>
          <a:endParaRPr lang="en-US" sz="1100" b="0" i="0" u="none" strike="noStrike">
            <a:solidFill>
              <a:schemeClr val="dk1"/>
            </a:solidFill>
            <a:latin typeface="+mn-lt"/>
            <a:ea typeface="+mn-ea"/>
            <a:cs typeface="+mn-cs"/>
          </a:endParaRPr>
        </a:p>
        <a:p>
          <a:r>
            <a:rPr lang="en-US" sz="1100" b="1" i="0" u="none" strike="noStrike">
              <a:solidFill>
                <a:schemeClr val="dk1"/>
              </a:solidFill>
              <a:latin typeface="+mn-lt"/>
              <a:ea typeface="+mn-ea"/>
              <a:cs typeface="+mn-cs"/>
            </a:rPr>
            <a:t>FxST™</a:t>
          </a:r>
          <a:r>
            <a:rPr lang="en-US" sz="1100" b="0" i="0" u="none" strike="noStrike">
              <a:solidFill>
                <a:schemeClr val="dk1"/>
              </a:solidFill>
              <a:latin typeface="+mn-lt"/>
              <a:ea typeface="+mn-ea"/>
              <a:cs typeface="+mn-cs"/>
            </a:rPr>
            <a:t> can’t stress enough how crucial this is in order to achieve long-term success and survive in the market. You have made the right choice; you are on the path to becoming</a:t>
          </a:r>
          <a:r>
            <a:rPr lang="en-US" sz="1100" b="0" i="0" u="none" strike="noStrike" baseline="0">
              <a:solidFill>
                <a:schemeClr val="dk1"/>
              </a:solidFill>
              <a:latin typeface="+mn-lt"/>
              <a:ea typeface="+mn-ea"/>
              <a:cs typeface="+mn-cs"/>
            </a:rPr>
            <a:t> a consistently profitable Forex Trader.</a:t>
          </a:r>
          <a:endParaRPr lang="en-US" sz="1100" b="0" i="0" u="none" strike="noStrike">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a:t> </a:t>
          </a:r>
          <a:r>
            <a:rPr lang="en-US" sz="1100" b="0" i="0">
              <a:solidFill>
                <a:schemeClr val="dk1"/>
              </a:solidFill>
              <a:effectLst/>
              <a:latin typeface="+mn-lt"/>
              <a:ea typeface="+mn-ea"/>
              <a:cs typeface="+mn-cs"/>
            </a:rPr>
            <a:t>Wishing you success on your journey!</a:t>
          </a:r>
          <a:endParaRPr lang="en-US">
            <a:effectLst/>
          </a:endParaRPr>
        </a:p>
        <a:p>
          <a:endParaRPr lang="en-US" sz="1100"/>
        </a:p>
      </xdr:txBody>
    </xdr:sp>
    <xdr:clientData/>
  </xdr:twoCellAnchor>
  <xdr:twoCellAnchor>
    <xdr:from>
      <xdr:col>0</xdr:col>
      <xdr:colOff>396240</xdr:colOff>
      <xdr:row>69</xdr:row>
      <xdr:rowOff>57150</xdr:rowOff>
    </xdr:from>
    <xdr:to>
      <xdr:col>11</xdr:col>
      <xdr:colOff>381000</xdr:colOff>
      <xdr:row>89</xdr:row>
      <xdr:rowOff>19050</xdr:rowOff>
    </xdr:to>
    <xdr:sp macro="" textlink="">
      <xdr:nvSpPr>
        <xdr:cNvPr id="10" name="TextBox 9"/>
        <xdr:cNvSpPr txBox="1"/>
      </xdr:nvSpPr>
      <xdr:spPr>
        <a:xfrm>
          <a:off x="396240" y="11296650"/>
          <a:ext cx="10290810" cy="3200400"/>
        </a:xfrm>
        <a:prstGeom prst="rect">
          <a:avLst/>
        </a:prstGeom>
        <a:gradFill>
          <a:gsLst>
            <a:gs pos="0">
              <a:srgbClr val="DDEBCF"/>
            </a:gs>
            <a:gs pos="50000">
              <a:srgbClr val="9CB86E"/>
            </a:gs>
            <a:gs pos="100000">
              <a:srgbClr val="156B13"/>
            </a:gs>
          </a:gsLst>
          <a:lin ang="5400000" scaled="0"/>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800" b="1">
              <a:solidFill>
                <a:schemeClr val="bg1">
                  <a:lumMod val="50000"/>
                </a:schemeClr>
              </a:solidFill>
            </a:rPr>
            <a:t>Risk Warning - Earning Disclaimer </a:t>
          </a:r>
        </a:p>
        <a:p>
          <a:endParaRPr lang="en-US" sz="1100"/>
        </a:p>
        <a:p>
          <a:r>
            <a:rPr lang="en-US" sz="1100"/>
            <a:t>Forex trading involves a significant degree of risk and is not suitable for all investors.</a:t>
          </a:r>
        </a:p>
        <a:p>
          <a:r>
            <a:rPr lang="en-US" sz="1100"/>
            <a:t>There is considerable risk in any off-exchange foreign exchange transaction, including, without limitation, leverage, creditworthiness, market volatility and limited regulatory protection.  The leveraged nature of Forex trading can work against you as well as for you.</a:t>
          </a:r>
        </a:p>
        <a:p>
          <a:r>
            <a:rPr lang="en-US" sz="1100"/>
            <a:t>You may lose some or all of your investment.  Therefore, do not invest money you cannot afford to lose.</a:t>
          </a:r>
        </a:p>
        <a:p>
          <a:r>
            <a:rPr lang="en-US" sz="1100"/>
            <a:t>You should be aware of all risks associated with Forex trading and seek advice from an independent financial advisor if you have doubts or questions.</a:t>
          </a:r>
        </a:p>
        <a:p>
          <a:r>
            <a:rPr lang="en-US" sz="1100"/>
            <a:t>Any opinions, news, research, analyses, prices, or other information contained on this website is provided as general market commentary, and does not constitute investment advice.  We will not accept liability for any loss or damage, including any loss of profit, which may arise directly or indirectly from your use of or reliance on such information.</a:t>
          </a:r>
        </a:p>
        <a:p>
          <a:r>
            <a:rPr lang="en-US" sz="1100"/>
            <a:t>The content on this website is subject to change at any time without notice.  We have taken reasonable measures to ensure the accuracy of the information on the website; however, that does not guarantee its accuracy, and we will not accept liability for any loss or damage which may arise directly or indirectly from your reliance on information on this website.</a:t>
          </a:r>
        </a:p>
        <a:p>
          <a:r>
            <a:rPr lang="en-US" sz="1100"/>
            <a:t> The information you will find in this Training Room is to educate you. We make no promises or  guarantee of income or earnings. You must do your own due diligence,  using your own judgment before using information obtained in   this Training Room in the Forex market. No information in this Training Room  constitutes legal, professional, financial or accounting advice. The content in this Training Room is subject to change at any time without notice. We have taken reasonable measures to  ensure the accuracy of the information in the Training Room;  however, we do not guarantee its accuracy, and we will not  accept liability for any loss or damage which may arise directly or indirectly from your reliance on information obtained in this Training Room.</a:t>
          </a:r>
        </a:p>
      </xdr:txBody>
    </xdr:sp>
    <xdr:clientData/>
  </xdr:twoCellAnchor>
  <xdr:twoCellAnchor editAs="oneCell">
    <xdr:from>
      <xdr:col>0</xdr:col>
      <xdr:colOff>502920</xdr:colOff>
      <xdr:row>38</xdr:row>
      <xdr:rowOff>53340</xdr:rowOff>
    </xdr:from>
    <xdr:to>
      <xdr:col>1</xdr:col>
      <xdr:colOff>911860</xdr:colOff>
      <xdr:row>42</xdr:row>
      <xdr:rowOff>89159</xdr:rowOff>
    </xdr:to>
    <xdr:pic>
      <xdr:nvPicPr>
        <xdr:cNvPr id="11" name="signature-armando.gif" descr="/Users/apple/Desktop/signature-armando.gif"/>
        <xdr:cNvPicPr>
          <a:picLocks noChangeAspect="1"/>
        </xdr:cNvPicPr>
      </xdr:nvPicPr>
      <xdr:blipFill>
        <a:blip xmlns:r="http://schemas.openxmlformats.org/officeDocument/2006/relationships" r:embed="rId2" r:link="rId3"/>
        <a:stretch>
          <a:fillRect/>
        </a:stretch>
      </xdr:blipFill>
      <xdr:spPr>
        <a:xfrm>
          <a:off x="502920" y="6225540"/>
          <a:ext cx="1790065" cy="654944"/>
        </a:xfrm>
        <a:prstGeom prst="rect">
          <a:avLst/>
        </a:prstGeom>
      </xdr:spPr>
    </xdr:pic>
    <xdr:clientData/>
  </xdr:twoCellAnchor>
  <xdr:oneCellAnchor>
    <xdr:from>
      <xdr:col>0</xdr:col>
      <xdr:colOff>401955</xdr:colOff>
      <xdr:row>43</xdr:row>
      <xdr:rowOff>91440</xdr:rowOff>
    </xdr:from>
    <xdr:ext cx="10294620" cy="1996440"/>
    <xdr:sp macro="" textlink="">
      <xdr:nvSpPr>
        <xdr:cNvPr id="12" name="TextBox 11"/>
        <xdr:cNvSpPr txBox="1"/>
      </xdr:nvSpPr>
      <xdr:spPr>
        <a:xfrm>
          <a:off x="401955" y="7044690"/>
          <a:ext cx="10294620" cy="1996440"/>
        </a:xfrm>
        <a:prstGeom prst="rect">
          <a:avLst/>
        </a:prstGeom>
        <a:gradFill>
          <a:gsLst>
            <a:gs pos="100000">
              <a:srgbClr val="DDEBCF"/>
            </a:gs>
            <a:gs pos="50000">
              <a:srgbClr val="9CB86E"/>
            </a:gs>
            <a:gs pos="100000">
              <a:srgbClr val="156B13"/>
            </a:gs>
          </a:gsLst>
          <a:lin ang="5400000" scaled="0"/>
        </a:gra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1">
              <a:solidFill>
                <a:schemeClr val="tx1"/>
              </a:solidFill>
              <a:latin typeface="+mn-lt"/>
              <a:ea typeface="+mn-ea"/>
              <a:cs typeface="+mn-cs"/>
            </a:rPr>
            <a:t>The information contained in the  www.forexsuccessfultraders.com website and ths</a:t>
          </a:r>
          <a:r>
            <a:rPr lang="en-US" sz="900" b="1" baseline="0">
              <a:solidFill>
                <a:schemeClr val="tx1"/>
              </a:solidFill>
              <a:latin typeface="+mn-lt"/>
              <a:ea typeface="+mn-ea"/>
              <a:cs typeface="+mn-cs"/>
            </a:rPr>
            <a:t> document called the 'ProfitProtectionSystem™  </a:t>
          </a:r>
          <a:r>
            <a:rPr lang="en-US" sz="900" b="1">
              <a:solidFill>
                <a:schemeClr val="tx1"/>
              </a:solidFill>
              <a:latin typeface="+mn-lt"/>
              <a:ea typeface="+mn-ea"/>
              <a:cs typeface="+mn-cs"/>
            </a:rPr>
            <a:t>is for educational, entertainment and news purposes only, </a:t>
          </a:r>
        </a:p>
        <a:p>
          <a:r>
            <a:rPr lang="en-US" sz="900">
              <a:solidFill>
                <a:schemeClr val="tx1"/>
              </a:solidFill>
              <a:latin typeface="+mn-lt"/>
              <a:ea typeface="+mn-ea"/>
              <a:cs typeface="+mn-cs"/>
            </a:rPr>
            <a:t>reflecting the current personal opinion of us and is NOT designed, construed or believed in any manner to be Trading Advice or Trading Recommendations. All</a:t>
          </a:r>
          <a:r>
            <a:rPr lang="en-US" sz="900" baseline="0">
              <a:solidFill>
                <a:schemeClr val="tx1"/>
              </a:solidFill>
              <a:latin typeface="+mn-lt"/>
              <a:ea typeface="+mn-ea"/>
              <a:cs typeface="+mn-cs"/>
            </a:rPr>
            <a:t> information distributed, including </a:t>
          </a:r>
        </a:p>
        <a:p>
          <a:r>
            <a:rPr lang="en-US" sz="900" baseline="0">
              <a:solidFill>
                <a:schemeClr val="tx1"/>
              </a:solidFill>
              <a:latin typeface="+mn-lt"/>
              <a:ea typeface="+mn-ea"/>
              <a:cs typeface="+mn-cs"/>
            </a:rPr>
            <a:t> verbal, written or pictorial, but not limited to is provided </a:t>
          </a:r>
          <a:r>
            <a:rPr lang="en-US" sz="900">
              <a:solidFill>
                <a:schemeClr val="tx1"/>
              </a:solidFill>
              <a:latin typeface="+mn-lt"/>
              <a:ea typeface="+mn-ea"/>
              <a:cs typeface="+mn-cs"/>
            </a:rPr>
            <a:t> strictly for Educational Purposes. There is no assurance that any person, corporation or individual, who uses this news information, </a:t>
          </a:r>
        </a:p>
        <a:p>
          <a:r>
            <a:rPr lang="en-US" sz="900">
              <a:solidFill>
                <a:schemeClr val="tx1"/>
              </a:solidFill>
              <a:latin typeface="+mn-lt"/>
              <a:ea typeface="+mn-ea"/>
              <a:cs typeface="+mn-cs"/>
            </a:rPr>
            <a:t>news bulletins or any part of the information in or from this  website or chat room service, its officers, directors, employees, associates, or affiliates will achieve favourable results. </a:t>
          </a:r>
        </a:p>
        <a:p>
          <a:endParaRPr lang="en-US" sz="900">
            <a:solidFill>
              <a:schemeClr val="tx1"/>
            </a:solidFill>
            <a:latin typeface="+mn-lt"/>
            <a:ea typeface="+mn-ea"/>
            <a:cs typeface="+mn-cs"/>
          </a:endParaRPr>
        </a:p>
        <a:p>
          <a:r>
            <a:rPr lang="en-US" sz="900">
              <a:solidFill>
                <a:schemeClr val="tx1"/>
              </a:solidFill>
              <a:latin typeface="+mn-lt"/>
              <a:ea typeface="+mn-ea"/>
              <a:cs typeface="+mn-cs"/>
            </a:rPr>
            <a:t>Past performance is no guarantee of future results. </a:t>
          </a:r>
        </a:p>
        <a:p>
          <a:r>
            <a:rPr lang="en-US" sz="900">
              <a:solidFill>
                <a:schemeClr val="tx1"/>
              </a:solidFill>
              <a:latin typeface="+mn-lt"/>
              <a:ea typeface="+mn-ea"/>
              <a:cs typeface="+mn-cs"/>
            </a:rPr>
            <a:t> </a:t>
          </a:r>
        </a:p>
        <a:p>
          <a:r>
            <a:rPr lang="en-US" sz="900">
              <a:solidFill>
                <a:schemeClr val="tx1"/>
              </a:solidFill>
              <a:latin typeface="+mn-lt"/>
              <a:ea typeface="+mn-ea"/>
              <a:cs typeface="+mn-cs"/>
            </a:rPr>
            <a:t>You hereby agree that ANY and ALL trading decisions you make are your own and reflect your own personal level of risks and trading skills. </a:t>
          </a:r>
        </a:p>
        <a:p>
          <a:r>
            <a:rPr lang="en-US" sz="900">
              <a:solidFill>
                <a:schemeClr val="tx1"/>
              </a:solidFill>
              <a:latin typeface="+mn-lt"/>
              <a:ea typeface="+mn-ea"/>
              <a:cs typeface="+mn-cs"/>
            </a:rPr>
            <a:t>You also acknowledge and agree that you are aware of the risk parameters involved in trading and that the leveraged nature of financial trading can cause losses greater than your account balance. </a:t>
          </a:r>
        </a:p>
        <a:p>
          <a:r>
            <a:rPr lang="en-US" sz="900">
              <a:solidFill>
                <a:schemeClr val="tx1"/>
              </a:solidFill>
              <a:latin typeface="+mn-lt"/>
              <a:ea typeface="+mn-ea"/>
              <a:cs typeface="+mn-cs"/>
            </a:rPr>
            <a:t>You further agree to accept full, complete and sole responsibility for any and all results in your trading account. </a:t>
          </a:r>
        </a:p>
        <a:p>
          <a:endParaRPr lang="en-US" sz="900">
            <a:solidFill>
              <a:schemeClr val="tx1"/>
            </a:solidFill>
            <a:latin typeface="+mn-lt"/>
            <a:ea typeface="+mn-ea"/>
            <a:cs typeface="+mn-cs"/>
          </a:endParaRPr>
        </a:p>
        <a:p>
          <a:r>
            <a:rPr lang="en-US" sz="900">
              <a:solidFill>
                <a:schemeClr val="tx1"/>
              </a:solidFill>
              <a:latin typeface="+mn-lt"/>
              <a:ea typeface="+mn-ea"/>
              <a:cs typeface="+mn-cs"/>
            </a:rPr>
            <a:t>There have been no promises, guarantees or warranties suggesting that any trade will result in a profit or will not result in a loss. </a:t>
          </a:r>
        </a:p>
        <a:p>
          <a:endParaRPr lang="en-US" sz="900"/>
        </a:p>
      </xdr:txBody>
    </xdr:sp>
    <xdr:clientData/>
  </xdr:oneCellAnchor>
  <xdr:oneCellAnchor>
    <xdr:from>
      <xdr:col>0</xdr:col>
      <xdr:colOff>617220</xdr:colOff>
      <xdr:row>47</xdr:row>
      <xdr:rowOff>68580</xdr:rowOff>
    </xdr:from>
    <xdr:ext cx="184731" cy="264560"/>
    <xdr:sp macro="" textlink="">
      <xdr:nvSpPr>
        <xdr:cNvPr id="13" name="TextBox 12"/>
        <xdr:cNvSpPr txBox="1"/>
      </xdr:nvSpPr>
      <xdr:spPr>
        <a:xfrm>
          <a:off x="617220" y="76809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twoCellAnchor>
    <xdr:from>
      <xdr:col>0</xdr:col>
      <xdr:colOff>396240</xdr:colOff>
      <xdr:row>55</xdr:row>
      <xdr:rowOff>142875</xdr:rowOff>
    </xdr:from>
    <xdr:to>
      <xdr:col>11</xdr:col>
      <xdr:colOff>381000</xdr:colOff>
      <xdr:row>68</xdr:row>
      <xdr:rowOff>114300</xdr:rowOff>
    </xdr:to>
    <xdr:sp macro="" textlink="">
      <xdr:nvSpPr>
        <xdr:cNvPr id="8" name="TextBox 7"/>
        <xdr:cNvSpPr txBox="1"/>
      </xdr:nvSpPr>
      <xdr:spPr>
        <a:xfrm>
          <a:off x="396240" y="9115425"/>
          <a:ext cx="10290810" cy="2076450"/>
        </a:xfrm>
        <a:prstGeom prst="rect">
          <a:avLst/>
        </a:prstGeom>
        <a:gradFill>
          <a:gsLst>
            <a:gs pos="0">
              <a:srgbClr val="DDEBCF"/>
            </a:gs>
            <a:gs pos="50000">
              <a:srgbClr val="9CB86E"/>
            </a:gs>
            <a:gs pos="100000">
              <a:srgbClr val="156B13"/>
            </a:gs>
          </a:gsLst>
          <a:lin ang="5400000" scaled="0"/>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800" b="1">
              <a:solidFill>
                <a:schemeClr val="bg1">
                  <a:lumMod val="50000"/>
                </a:schemeClr>
              </a:solidFill>
            </a:rPr>
            <a:t>Risk Warning </a:t>
          </a:r>
        </a:p>
        <a:p>
          <a:r>
            <a:rPr lang="en-US" sz="1100" b="1" i="0">
              <a:solidFill>
                <a:schemeClr val="dk1"/>
              </a:solidFill>
              <a:latin typeface="+mn-lt"/>
              <a:ea typeface="+mn-ea"/>
              <a:cs typeface="+mn-cs"/>
            </a:rPr>
            <a:t>Forex Risk Warning</a:t>
          </a:r>
          <a:r>
            <a:rPr lang="en-US" sz="1100" b="0" i="0">
              <a:solidFill>
                <a:schemeClr val="dk1"/>
              </a:solidFill>
              <a:latin typeface="+mn-lt"/>
              <a:ea typeface="+mn-ea"/>
              <a:cs typeface="+mn-cs"/>
            </a:rPr>
            <a:t> Commodity Futures Trading Commission Futures and Options trading has large potential rewards, but also large potential risk. You must be aware of the risks and be willing to accept them in order to invest in the futures and options markets. Don't trade with money you can't afford to lose. This is neither a solicitation nor an offer to Buy/Sell futures or options. No representation is being made that any account will or is likely to achieve profits or losses similar to those discussed on this web site. The past performance of any trading system or methodology is not necessarily indicative of future results. CFTC RULE 4.41 - HYPOTHETICAL OR SIMULATED PERFORMANCE RESULTS HAVE CERTAIN LIMITATIONS. UNLIKE AN ACTUAL PERFORMANCE RECORD, SIMULATED RESULTS DO NOT REPRESENT ACTUAL TRADING. ALSO, SINCE THE TRADES HAVE NOT BEEN EXECUTED, THE RESULTS MAY HAVE UNDER-OR-OVER COMPENSATED FOR THE IMPACT, IF ANY, OF CERTAIN MARKET FACTORS, SUCH AS LACK OF LIQUIDITY. SIMULATED TRADING PROGRAMS IN GENERAL ARE ALSO SUBJECT TO THE FACT THAT THEY ARE DESIGNED WITH THE BENEFIT OF HINDSIGHT. NO REPRESENTATION IS BEING MADE THAT ANY ACCOUNT WILL OR IS LIKELY TO ACHIEVE PROFIT OR LOSSES SIMILAR TO THOSE SHOWN </a:t>
          </a:r>
          <a:endParaRPr lang="en-US" sz="1100"/>
        </a:p>
      </xdr:txBody>
    </xdr:sp>
    <xdr:clientData/>
  </xdr:twoCellAnchor>
  <xdr:twoCellAnchor editAs="oneCell">
    <xdr:from>
      <xdr:col>0</xdr:col>
      <xdr:colOff>295275</xdr:colOff>
      <xdr:row>0</xdr:row>
      <xdr:rowOff>70757</xdr:rowOff>
    </xdr:from>
    <xdr:to>
      <xdr:col>0</xdr:col>
      <xdr:colOff>1323975</xdr:colOff>
      <xdr:row>1</xdr:row>
      <xdr:rowOff>61232</xdr:rowOff>
    </xdr:to>
    <xdr:pic>
      <xdr:nvPicPr>
        <xdr:cNvPr id="14" name="Picture 13">
          <a:hlinkClick xmlns:r="http://schemas.openxmlformats.org/officeDocument/2006/relationships" r:id="rId4"/>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95275" y="70757"/>
          <a:ext cx="1028700" cy="1028700"/>
        </a:xfrm>
        <a:prstGeom prst="rect">
          <a:avLst/>
        </a:prstGeom>
      </xdr:spPr>
    </xdr:pic>
    <xdr:clientData/>
  </xdr:twoCellAnchor>
  <xdr:twoCellAnchor editAs="oneCell">
    <xdr:from>
      <xdr:col>0</xdr:col>
      <xdr:colOff>1368878</xdr:colOff>
      <xdr:row>0</xdr:row>
      <xdr:rowOff>83002</xdr:rowOff>
    </xdr:from>
    <xdr:to>
      <xdr:col>1</xdr:col>
      <xdr:colOff>971550</xdr:colOff>
      <xdr:row>1</xdr:row>
      <xdr:rowOff>28574</xdr:rowOff>
    </xdr:to>
    <xdr:pic>
      <xdr:nvPicPr>
        <xdr:cNvPr id="15" name="Picture 14">
          <a:hlinkClick xmlns:r="http://schemas.openxmlformats.org/officeDocument/2006/relationships" r:id="rId6"/>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368878" y="83002"/>
          <a:ext cx="983797" cy="983797"/>
        </a:xfrm>
        <a:prstGeom prst="rect">
          <a:avLst/>
        </a:prstGeom>
      </xdr:spPr>
    </xdr:pic>
    <xdr:clientData/>
  </xdr:twoCellAnchor>
  <xdr:twoCellAnchor editAs="oneCell">
    <xdr:from>
      <xdr:col>1</xdr:col>
      <xdr:colOff>1323974</xdr:colOff>
      <xdr:row>0</xdr:row>
      <xdr:rowOff>51706</xdr:rowOff>
    </xdr:from>
    <xdr:to>
      <xdr:col>7</xdr:col>
      <xdr:colOff>374326</xdr:colOff>
      <xdr:row>0</xdr:row>
      <xdr:rowOff>984778</xdr:rowOff>
    </xdr:to>
    <xdr:pic>
      <xdr:nvPicPr>
        <xdr:cNvPr id="16" name="Picture 15">
          <a:hlinkClick xmlns:r="http://schemas.openxmlformats.org/officeDocument/2006/relationships" r:id="rId8"/>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705099" y="51706"/>
          <a:ext cx="5651177" cy="933072"/>
        </a:xfrm>
        <a:prstGeom prst="rect">
          <a:avLst/>
        </a:prstGeom>
      </xdr:spPr>
    </xdr:pic>
    <xdr:clientData/>
  </xdr:twoCellAnchor>
  <xdr:twoCellAnchor editAs="oneCell">
    <xdr:from>
      <xdr:col>8</xdr:col>
      <xdr:colOff>289831</xdr:colOff>
      <xdr:row>0</xdr:row>
      <xdr:rowOff>0</xdr:rowOff>
    </xdr:from>
    <xdr:to>
      <xdr:col>13</xdr:col>
      <xdr:colOff>466725</xdr:colOff>
      <xdr:row>0</xdr:row>
      <xdr:rowOff>1014199</xdr:rowOff>
    </xdr:to>
    <xdr:pic>
      <xdr:nvPicPr>
        <xdr:cNvPr id="17" name="Picture 16">
          <a:hlinkClick xmlns:r="http://schemas.openxmlformats.org/officeDocument/2006/relationships" r:id="rId1"/>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8852806" y="0"/>
          <a:ext cx="3082019" cy="10141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1265465</xdr:colOff>
      <xdr:row>18</xdr:row>
      <xdr:rowOff>205740</xdr:rowOff>
    </xdr:from>
    <xdr:to>
      <xdr:col>20</xdr:col>
      <xdr:colOff>40823</xdr:colOff>
      <xdr:row>23</xdr:row>
      <xdr:rowOff>134471</xdr:rowOff>
    </xdr:to>
    <xdr:sp macro="" textlink="">
      <xdr:nvSpPr>
        <xdr:cNvPr id="4" name="Rectangle 3"/>
        <xdr:cNvSpPr/>
      </xdr:nvSpPr>
      <xdr:spPr>
        <a:xfrm>
          <a:off x="10654394" y="5049883"/>
          <a:ext cx="5143500" cy="1289445"/>
        </a:xfrm>
        <a:prstGeom prst="rect">
          <a:avLst/>
        </a:prstGeom>
        <a:noFill/>
        <a:ln w="41275">
          <a:solidFill>
            <a:srgbClr val="FF0000"/>
          </a:solidFill>
          <a:prstDash val="sysDash"/>
        </a:ln>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endParaRPr lang="en-US" sz="1100"/>
        </a:p>
      </xdr:txBody>
    </xdr:sp>
    <xdr:clientData/>
  </xdr:twoCellAnchor>
  <xdr:twoCellAnchor>
    <xdr:from>
      <xdr:col>15</xdr:col>
      <xdr:colOff>888044</xdr:colOff>
      <xdr:row>16</xdr:row>
      <xdr:rowOff>177998</xdr:rowOff>
    </xdr:from>
    <xdr:to>
      <xdr:col>17</xdr:col>
      <xdr:colOff>189475</xdr:colOff>
      <xdr:row>18</xdr:row>
      <xdr:rowOff>54456</xdr:rowOff>
    </xdr:to>
    <xdr:sp macro="" textlink="">
      <xdr:nvSpPr>
        <xdr:cNvPr id="7" name="Down Arrow 6"/>
        <xdr:cNvSpPr/>
      </xdr:nvSpPr>
      <xdr:spPr>
        <a:xfrm rot="18646775">
          <a:off x="11268530" y="4040188"/>
          <a:ext cx="414341" cy="1228843"/>
        </a:xfrm>
        <a:prstGeom prst="down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endParaRPr lang="en-US" sz="1100"/>
        </a:p>
      </xdr:txBody>
    </xdr:sp>
    <xdr:clientData/>
  </xdr:twoCellAnchor>
  <xdr:twoCellAnchor>
    <xdr:from>
      <xdr:col>3</xdr:col>
      <xdr:colOff>0</xdr:colOff>
      <xdr:row>22</xdr:row>
      <xdr:rowOff>38100</xdr:rowOff>
    </xdr:from>
    <xdr:to>
      <xdr:col>9</xdr:col>
      <xdr:colOff>693420</xdr:colOff>
      <xdr:row>23</xdr:row>
      <xdr:rowOff>22860</xdr:rowOff>
    </xdr:to>
    <xdr:grpSp>
      <xdr:nvGrpSpPr>
        <xdr:cNvPr id="11" name="Group 10"/>
        <xdr:cNvGrpSpPr/>
      </xdr:nvGrpSpPr>
      <xdr:grpSpPr>
        <a:xfrm>
          <a:off x="1387929" y="5902779"/>
          <a:ext cx="4462598" cy="256902"/>
          <a:chOff x="1424940" y="5829300"/>
          <a:chExt cx="4564380" cy="251460"/>
        </a:xfrm>
      </xdr:grpSpPr>
      <xdr:sp macro="" textlink="">
        <xdr:nvSpPr>
          <xdr:cNvPr id="9" name="TextBox 8"/>
          <xdr:cNvSpPr txBox="1"/>
        </xdr:nvSpPr>
        <xdr:spPr>
          <a:xfrm>
            <a:off x="1623060" y="5829300"/>
            <a:ext cx="4366260" cy="2514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a:t>Green shade cells are editable</a:t>
            </a:r>
          </a:p>
        </xdr:txBody>
      </xdr:sp>
      <xdr:sp macro="" textlink="">
        <xdr:nvSpPr>
          <xdr:cNvPr id="10" name="Rectangle 9"/>
          <xdr:cNvSpPr/>
        </xdr:nvSpPr>
        <xdr:spPr>
          <a:xfrm>
            <a:off x="1424940" y="5844540"/>
            <a:ext cx="198120" cy="198120"/>
          </a:xfrm>
          <a:prstGeom prst="rect">
            <a:avLst/>
          </a:prstGeom>
          <a:solidFill>
            <a:schemeClr val="accent3">
              <a:lumMod val="40000"/>
              <a:lumOff val="60000"/>
            </a:schemeClr>
          </a:solidFill>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en-US" sz="1100"/>
          </a:p>
        </xdr:txBody>
      </xdr:sp>
    </xdr:grpSp>
    <xdr:clientData/>
  </xdr:twoCellAnchor>
  <xdr:twoCellAnchor>
    <xdr:from>
      <xdr:col>14</xdr:col>
      <xdr:colOff>1023321</xdr:colOff>
      <xdr:row>14</xdr:row>
      <xdr:rowOff>18378</xdr:rowOff>
    </xdr:from>
    <xdr:to>
      <xdr:col>15</xdr:col>
      <xdr:colOff>1162274</xdr:colOff>
      <xdr:row>16</xdr:row>
      <xdr:rowOff>134919</xdr:rowOff>
    </xdr:to>
    <xdr:sp macro="" textlink="">
      <xdr:nvSpPr>
        <xdr:cNvPr id="14" name="TextBox 13"/>
        <xdr:cNvSpPr txBox="1"/>
      </xdr:nvSpPr>
      <xdr:spPr>
        <a:xfrm>
          <a:off x="9954409" y="3749937"/>
          <a:ext cx="1181100" cy="654423"/>
        </a:xfrm>
        <a:prstGeom prst="rect">
          <a:avLst/>
        </a:prstGeom>
        <a:solidFill>
          <a:srgbClr val="FFFF00"/>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n-US" sz="1600" b="1">
              <a:solidFill>
                <a:srgbClr val="FF0000"/>
              </a:solidFill>
            </a:rPr>
            <a:t>Enter Your Data</a:t>
          </a:r>
          <a:r>
            <a:rPr lang="en-US" sz="1600" b="1" baseline="0">
              <a:solidFill>
                <a:srgbClr val="FF0000"/>
              </a:solidFill>
            </a:rPr>
            <a:t> Here</a:t>
          </a:r>
          <a:endParaRPr lang="en-US" sz="1600" b="1">
            <a:solidFill>
              <a:srgbClr val="FF0000"/>
            </a:solidFill>
          </a:endParaRPr>
        </a:p>
      </xdr:txBody>
    </xdr:sp>
    <xdr:clientData/>
  </xdr:twoCellAnchor>
  <xdr:twoCellAnchor>
    <xdr:from>
      <xdr:col>3</xdr:col>
      <xdr:colOff>0</xdr:colOff>
      <xdr:row>101</xdr:row>
      <xdr:rowOff>182880</xdr:rowOff>
    </xdr:from>
    <xdr:to>
      <xdr:col>17</xdr:col>
      <xdr:colOff>1074420</xdr:colOff>
      <xdr:row>121</xdr:row>
      <xdr:rowOff>30480</xdr:rowOff>
    </xdr:to>
    <xdr:sp macro="" textlink="">
      <xdr:nvSpPr>
        <xdr:cNvPr id="16" name="TextBox 15"/>
        <xdr:cNvSpPr txBox="1"/>
      </xdr:nvSpPr>
      <xdr:spPr>
        <a:xfrm>
          <a:off x="1424940" y="27203400"/>
          <a:ext cx="9723120" cy="3657600"/>
        </a:xfrm>
        <a:prstGeom prst="rect">
          <a:avLst/>
        </a:prstGeom>
        <a:gradFill>
          <a:gsLst>
            <a:gs pos="0">
              <a:srgbClr val="DDEBCF"/>
            </a:gs>
            <a:gs pos="50000">
              <a:srgbClr val="9CB86E"/>
            </a:gs>
            <a:gs pos="100000">
              <a:srgbClr val="156B13"/>
            </a:gs>
          </a:gsLst>
          <a:lin ang="5400000" scaled="0"/>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800" b="1">
              <a:solidFill>
                <a:schemeClr val="bg1">
                  <a:lumMod val="50000"/>
                </a:schemeClr>
              </a:solidFill>
            </a:rPr>
            <a:t>Risk Warning - Earning Disclaimer </a:t>
          </a:r>
        </a:p>
        <a:p>
          <a:endParaRPr lang="en-US" sz="1100"/>
        </a:p>
        <a:p>
          <a:r>
            <a:rPr lang="en-US" sz="1100"/>
            <a:t>Forex trading involves a significant degree of risk and is not suitable for all investors.</a:t>
          </a:r>
        </a:p>
        <a:p>
          <a:r>
            <a:rPr lang="en-US" sz="1100"/>
            <a:t>There is considerable risk in any off-exchange foreign exchange transaction, including, without limitation, leverage, creditworthiness, market volatility and limited regulatory protection.  The leveraged nature of Forex trading can work against you as well as for you.</a:t>
          </a:r>
        </a:p>
        <a:p>
          <a:r>
            <a:rPr lang="en-US" sz="1100"/>
            <a:t>You may lose some or all of your investment.  Therefore, do not invest money you cannot afford to lose.</a:t>
          </a:r>
        </a:p>
        <a:p>
          <a:r>
            <a:rPr lang="en-US" sz="1100"/>
            <a:t>You should be aware of all risks associated with Forex trading and seek advice from an independent financial advisor if you have doubts or questions.</a:t>
          </a:r>
        </a:p>
        <a:p>
          <a:r>
            <a:rPr lang="en-US" sz="1100"/>
            <a:t>Any opinions, news, research, analyses, prices, or other information contained on this website is provided as general market commentary, and does not constitute investment advice.  We will not accept liability for any loss or damage, including any loss of profit, which may arise directly or indirectly from your use of or reliance on such information.</a:t>
          </a:r>
        </a:p>
        <a:p>
          <a:r>
            <a:rPr lang="en-US" sz="1100"/>
            <a:t>The content on this website is subject to change at any time without notice.  We have taken reasonable measures to ensure the accuracy of the information on the website; however, that does not guarantee its accuracy, and we will not accept liability for any loss or damage which may arise directly or indirectly from your reliance on information on this website.</a:t>
          </a:r>
        </a:p>
        <a:p>
          <a:r>
            <a:rPr lang="en-US" sz="1100"/>
            <a:t> The information you will find in this Training Room is to educate you. We make no promises or  guarantee of income or earnings. You must do your own due diligence,  using your own judgment before using information obtained in   this Training Room in the Forex market. No information in this Training Room  constitutes legal, professional, financial or accounting advice. The content in this Training Room is subject to change at any time without notice. We have taken reasonable measures to  ensure the accuracy of the information in the Training Room;  however, we do not guarantee its accuracy, and we will not  accept liability for any loss or damage which may arise directly or indirectly from your reliance on information obtained in this Training Room.</a:t>
          </a:r>
        </a:p>
      </xdr:txBody>
    </xdr:sp>
    <xdr:clientData/>
  </xdr:twoCellAnchor>
  <xdr:oneCellAnchor>
    <xdr:from>
      <xdr:col>3</xdr:col>
      <xdr:colOff>53340</xdr:colOff>
      <xdr:row>91</xdr:row>
      <xdr:rowOff>0</xdr:rowOff>
    </xdr:from>
    <xdr:ext cx="9606219" cy="1923668"/>
    <xdr:sp macro="" textlink="">
      <xdr:nvSpPr>
        <xdr:cNvPr id="17" name="TextBox 16"/>
        <xdr:cNvSpPr txBox="1"/>
      </xdr:nvSpPr>
      <xdr:spPr>
        <a:xfrm>
          <a:off x="1478280" y="25115520"/>
          <a:ext cx="9606219" cy="1923668"/>
        </a:xfrm>
        <a:prstGeom prst="rect">
          <a:avLst/>
        </a:prstGeom>
        <a:gradFill>
          <a:gsLst>
            <a:gs pos="100000">
              <a:srgbClr val="DDEBCF"/>
            </a:gs>
            <a:gs pos="50000">
              <a:srgbClr val="9CB86E"/>
            </a:gs>
            <a:gs pos="100000">
              <a:srgbClr val="156B13"/>
            </a:gs>
          </a:gsLst>
          <a:lin ang="5400000" scaled="0"/>
        </a:gra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1">
              <a:solidFill>
                <a:schemeClr val="tx1"/>
              </a:solidFill>
              <a:latin typeface="+mn-lt"/>
              <a:ea typeface="+mn-ea"/>
              <a:cs typeface="+mn-cs"/>
            </a:rPr>
            <a:t>The information contained in the  www.forexsuccessfultraders.com website and the</a:t>
          </a:r>
          <a:r>
            <a:rPr lang="en-US" sz="900" b="1" baseline="0">
              <a:solidFill>
                <a:schemeClr val="tx1"/>
              </a:solidFill>
              <a:latin typeface="+mn-lt"/>
              <a:ea typeface="+mn-ea"/>
              <a:cs typeface="+mn-cs"/>
            </a:rPr>
            <a:t> document called the 'ProfitProtectionSystem™  </a:t>
          </a:r>
          <a:r>
            <a:rPr lang="en-US" sz="900" b="1">
              <a:solidFill>
                <a:schemeClr val="tx1"/>
              </a:solidFill>
              <a:latin typeface="+mn-lt"/>
              <a:ea typeface="+mn-ea"/>
              <a:cs typeface="+mn-cs"/>
            </a:rPr>
            <a:t>is for educational, entertainment and news purposes only, </a:t>
          </a:r>
        </a:p>
        <a:p>
          <a:r>
            <a:rPr lang="en-US" sz="900">
              <a:solidFill>
                <a:schemeClr val="tx1"/>
              </a:solidFill>
              <a:latin typeface="+mn-lt"/>
              <a:ea typeface="+mn-ea"/>
              <a:cs typeface="+mn-cs"/>
            </a:rPr>
            <a:t>reflecting the current personal opinion of us and is NOT designed, construed or believed in any manner to be Trading Advice or Trading Recommendations. All</a:t>
          </a:r>
          <a:r>
            <a:rPr lang="en-US" sz="900" baseline="0">
              <a:solidFill>
                <a:schemeClr val="tx1"/>
              </a:solidFill>
              <a:latin typeface="+mn-lt"/>
              <a:ea typeface="+mn-ea"/>
              <a:cs typeface="+mn-cs"/>
            </a:rPr>
            <a:t> information distributed, including </a:t>
          </a:r>
        </a:p>
        <a:p>
          <a:r>
            <a:rPr lang="en-US" sz="900" baseline="0">
              <a:solidFill>
                <a:schemeClr val="tx1"/>
              </a:solidFill>
              <a:latin typeface="+mn-lt"/>
              <a:ea typeface="+mn-ea"/>
              <a:cs typeface="+mn-cs"/>
            </a:rPr>
            <a:t> verbal, written or pictorial, but not limited to is provided </a:t>
          </a:r>
          <a:r>
            <a:rPr lang="en-US" sz="900">
              <a:solidFill>
                <a:schemeClr val="tx1"/>
              </a:solidFill>
              <a:latin typeface="+mn-lt"/>
              <a:ea typeface="+mn-ea"/>
              <a:cs typeface="+mn-cs"/>
            </a:rPr>
            <a:t> strictly for Educational Purposes. There is no assurance that any person, corporation or individual, who uses this news information, </a:t>
          </a:r>
        </a:p>
        <a:p>
          <a:r>
            <a:rPr lang="en-US" sz="900">
              <a:solidFill>
                <a:schemeClr val="tx1"/>
              </a:solidFill>
              <a:latin typeface="+mn-lt"/>
              <a:ea typeface="+mn-ea"/>
              <a:cs typeface="+mn-cs"/>
            </a:rPr>
            <a:t>news bulletins or any part of the information in or from this  website or chat room service, its officers, directors, employees, associates, or affiliates will achieve favourable results. </a:t>
          </a:r>
        </a:p>
        <a:p>
          <a:endParaRPr lang="en-US" sz="900">
            <a:solidFill>
              <a:schemeClr val="tx1"/>
            </a:solidFill>
            <a:latin typeface="+mn-lt"/>
            <a:ea typeface="+mn-ea"/>
            <a:cs typeface="+mn-cs"/>
          </a:endParaRPr>
        </a:p>
        <a:p>
          <a:r>
            <a:rPr lang="en-US" sz="900">
              <a:solidFill>
                <a:schemeClr val="tx1"/>
              </a:solidFill>
              <a:latin typeface="+mn-lt"/>
              <a:ea typeface="+mn-ea"/>
              <a:cs typeface="+mn-cs"/>
            </a:rPr>
            <a:t>Past performance is no guarantee of future results. </a:t>
          </a:r>
        </a:p>
        <a:p>
          <a:r>
            <a:rPr lang="en-US" sz="900">
              <a:solidFill>
                <a:schemeClr val="tx1"/>
              </a:solidFill>
              <a:latin typeface="+mn-lt"/>
              <a:ea typeface="+mn-ea"/>
              <a:cs typeface="+mn-cs"/>
            </a:rPr>
            <a:t> </a:t>
          </a:r>
        </a:p>
        <a:p>
          <a:r>
            <a:rPr lang="en-US" sz="900">
              <a:solidFill>
                <a:schemeClr val="tx1"/>
              </a:solidFill>
              <a:latin typeface="+mn-lt"/>
              <a:ea typeface="+mn-ea"/>
              <a:cs typeface="+mn-cs"/>
            </a:rPr>
            <a:t>You hereby agree that ANY and ALL trading decisions you make are your own and reflect your own personal level of risks and trading skills. </a:t>
          </a:r>
        </a:p>
        <a:p>
          <a:r>
            <a:rPr lang="en-US" sz="900">
              <a:solidFill>
                <a:schemeClr val="tx1"/>
              </a:solidFill>
              <a:latin typeface="+mn-lt"/>
              <a:ea typeface="+mn-ea"/>
              <a:cs typeface="+mn-cs"/>
            </a:rPr>
            <a:t>You also acknowledge and agree that you are aware of the risk parameters involved in trading and that the leveraged nature of financial trading can cause losses greater than your account balance. </a:t>
          </a:r>
        </a:p>
        <a:p>
          <a:r>
            <a:rPr lang="en-US" sz="900">
              <a:solidFill>
                <a:schemeClr val="tx1"/>
              </a:solidFill>
              <a:latin typeface="+mn-lt"/>
              <a:ea typeface="+mn-ea"/>
              <a:cs typeface="+mn-cs"/>
            </a:rPr>
            <a:t>You further agree to accept full, complete and sole responsibility for any and all results in your trading account. </a:t>
          </a:r>
        </a:p>
        <a:p>
          <a:endParaRPr lang="en-US" sz="900">
            <a:solidFill>
              <a:schemeClr val="tx1"/>
            </a:solidFill>
            <a:latin typeface="+mn-lt"/>
            <a:ea typeface="+mn-ea"/>
            <a:cs typeface="+mn-cs"/>
          </a:endParaRPr>
        </a:p>
        <a:p>
          <a:r>
            <a:rPr lang="en-US" sz="900">
              <a:solidFill>
                <a:schemeClr val="tx1"/>
              </a:solidFill>
              <a:latin typeface="+mn-lt"/>
              <a:ea typeface="+mn-ea"/>
              <a:cs typeface="+mn-cs"/>
            </a:rPr>
            <a:t>There have been no promises, guarantees or warranties suggesting that any trade will result in a profit or will not result in a loss. </a:t>
          </a:r>
        </a:p>
        <a:p>
          <a:endParaRPr lang="en-US" sz="900"/>
        </a:p>
      </xdr:txBody>
    </xdr:sp>
    <xdr:clientData/>
  </xdr:oneCellAnchor>
  <xdr:twoCellAnchor>
    <xdr:from>
      <xdr:col>2</xdr:col>
      <xdr:colOff>95251</xdr:colOff>
      <xdr:row>122</xdr:row>
      <xdr:rowOff>27214</xdr:rowOff>
    </xdr:from>
    <xdr:to>
      <xdr:col>17</xdr:col>
      <xdr:colOff>408215</xdr:colOff>
      <xdr:row>131</xdr:row>
      <xdr:rowOff>103414</xdr:rowOff>
    </xdr:to>
    <xdr:sp macro="" textlink="">
      <xdr:nvSpPr>
        <xdr:cNvPr id="18" name="TextBox 17"/>
        <xdr:cNvSpPr txBox="1"/>
      </xdr:nvSpPr>
      <xdr:spPr>
        <a:xfrm>
          <a:off x="1374322" y="31786285"/>
          <a:ext cx="12178393" cy="1790700"/>
        </a:xfrm>
        <a:prstGeom prst="rect">
          <a:avLst/>
        </a:prstGeom>
        <a:gradFill flip="none" rotWithShape="1">
          <a:gsLst>
            <a:gs pos="9000">
              <a:schemeClr val="tx1"/>
            </a:gs>
            <a:gs pos="9000">
              <a:schemeClr val="tx1">
                <a:alpha val="86000"/>
              </a:schemeClr>
            </a:gs>
            <a:gs pos="100000">
              <a:schemeClr val="accent3">
                <a:lumMod val="75000"/>
              </a:schemeClr>
            </a:gs>
          </a:gsLst>
          <a:path path="circle">
            <a:fillToRect l="100000" t="100000"/>
          </a:path>
          <a:tileRect r="-100000" b="-100000"/>
        </a:gradFill>
        <a:ln w="9525" cmpd="sng">
          <a:solidFill>
            <a:schemeClr val="lt1">
              <a:shade val="50000"/>
            </a:schemeClr>
          </a:solidFill>
        </a:ln>
        <a:scene3d>
          <a:camera prst="obliqueTopLef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3200">
              <a:solidFill>
                <a:schemeClr val="bg1"/>
              </a:solidFill>
              <a:latin typeface="+mn-lt"/>
            </a:rPr>
            <a:t>BIG</a:t>
          </a:r>
          <a:r>
            <a:rPr lang="en-US" sz="2400">
              <a:solidFill>
                <a:schemeClr val="bg1"/>
              </a:solidFill>
              <a:latin typeface="+mn-lt"/>
            </a:rPr>
            <a:t>NESS</a:t>
          </a:r>
          <a:r>
            <a:rPr lang="en-US" sz="2400" baseline="0">
              <a:solidFill>
                <a:schemeClr val="bg1"/>
              </a:solidFill>
              <a:latin typeface="+mn-lt"/>
            </a:rPr>
            <a:t> </a:t>
          </a:r>
          <a:r>
            <a:rPr lang="en-US" sz="2000" baseline="0">
              <a:solidFill>
                <a:schemeClr val="bg1"/>
              </a:solidFill>
              <a:latin typeface="+mn-lt"/>
            </a:rPr>
            <a:t>comes from doing </a:t>
          </a:r>
          <a:r>
            <a:rPr lang="en-US" sz="3200" baseline="0">
              <a:solidFill>
                <a:schemeClr val="bg1"/>
              </a:solidFill>
              <a:latin typeface="+mn-lt"/>
            </a:rPr>
            <a:t>many</a:t>
          </a:r>
          <a:r>
            <a:rPr lang="en-US" sz="2000" baseline="0">
              <a:solidFill>
                <a:schemeClr val="bg1"/>
              </a:solidFill>
              <a:latin typeface="+mn-lt"/>
            </a:rPr>
            <a:t> </a:t>
          </a:r>
          <a:r>
            <a:rPr lang="en-US" sz="1200" baseline="0">
              <a:solidFill>
                <a:schemeClr val="bg1"/>
              </a:solidFill>
              <a:latin typeface="+mn-lt"/>
            </a:rPr>
            <a:t>small things </a:t>
          </a:r>
          <a:r>
            <a:rPr lang="en-US" sz="2400" baseline="0">
              <a:solidFill>
                <a:schemeClr val="bg1"/>
              </a:solidFill>
              <a:latin typeface="+mn-lt"/>
            </a:rPr>
            <a:t>WELL</a:t>
          </a:r>
          <a:r>
            <a:rPr lang="en-US" sz="2000" baseline="0">
              <a:solidFill>
                <a:schemeClr val="bg1"/>
              </a:solidFill>
              <a:latin typeface="+mn-lt"/>
            </a:rPr>
            <a:t>. Individually, they are NOT very DRAMATIC transactions. </a:t>
          </a:r>
          <a:r>
            <a:rPr lang="en-US" sz="3200" baseline="0">
              <a:solidFill>
                <a:schemeClr val="bg1"/>
              </a:solidFill>
              <a:latin typeface="+mn-lt"/>
            </a:rPr>
            <a:t>Together</a:t>
          </a:r>
          <a:r>
            <a:rPr lang="en-US" sz="2000" baseline="0">
              <a:solidFill>
                <a:schemeClr val="bg1"/>
              </a:solidFill>
              <a:latin typeface="+mn-lt"/>
            </a:rPr>
            <a:t> they </a:t>
          </a:r>
          <a:r>
            <a:rPr lang="en-US" sz="3200" baseline="0">
              <a:solidFill>
                <a:schemeClr val="bg1"/>
              </a:solidFill>
              <a:latin typeface="+mn-lt"/>
            </a:rPr>
            <a:t>Add </a:t>
          </a:r>
          <a:r>
            <a:rPr lang="en-US" sz="3600" baseline="0">
              <a:solidFill>
                <a:schemeClr val="bg1"/>
              </a:solidFill>
              <a:latin typeface="+mn-lt"/>
            </a:rPr>
            <a:t>Up!</a:t>
          </a:r>
        </a:p>
        <a:p>
          <a:pPr algn="r"/>
          <a:r>
            <a:rPr lang="en-US" sz="1100" i="1" baseline="0">
              <a:solidFill>
                <a:schemeClr val="bg1"/>
              </a:solidFill>
              <a:latin typeface="+mn-lt"/>
            </a:rPr>
            <a:t>- Edward Finklestein</a:t>
          </a:r>
          <a:endParaRPr lang="en-US" sz="1100" i="1">
            <a:solidFill>
              <a:schemeClr val="bg1"/>
            </a:solidFill>
            <a:latin typeface="+mn-lt"/>
          </a:endParaRPr>
        </a:p>
      </xdr:txBody>
    </xdr:sp>
    <xdr:clientData/>
  </xdr:twoCellAnchor>
  <xdr:twoCellAnchor>
    <xdr:from>
      <xdr:col>3</xdr:col>
      <xdr:colOff>579120</xdr:colOff>
      <xdr:row>25</xdr:row>
      <xdr:rowOff>76200</xdr:rowOff>
    </xdr:from>
    <xdr:to>
      <xdr:col>17</xdr:col>
      <xdr:colOff>807720</xdr:colOff>
      <xdr:row>29</xdr:row>
      <xdr:rowOff>137160</xdr:rowOff>
    </xdr:to>
    <xdr:sp macro="" textlink="">
      <xdr:nvSpPr>
        <xdr:cNvPr id="19" name="TextBox 18"/>
        <xdr:cNvSpPr txBox="1"/>
      </xdr:nvSpPr>
      <xdr:spPr>
        <a:xfrm>
          <a:off x="2004060" y="6728460"/>
          <a:ext cx="8877300" cy="1524000"/>
        </a:xfrm>
        <a:prstGeom prst="rect">
          <a:avLst/>
        </a:prstGeom>
        <a:gradFill flip="none" rotWithShape="1">
          <a:gsLst>
            <a:gs pos="9000">
              <a:schemeClr val="tx1"/>
            </a:gs>
            <a:gs pos="9000">
              <a:schemeClr val="tx1">
                <a:alpha val="86000"/>
              </a:schemeClr>
            </a:gs>
            <a:gs pos="100000">
              <a:schemeClr val="accent3">
                <a:lumMod val="75000"/>
              </a:schemeClr>
            </a:gs>
          </a:gsLst>
          <a:path path="circle">
            <a:fillToRect l="100000" t="100000"/>
          </a:path>
          <a:tileRect r="-100000" b="-100000"/>
        </a:gradFill>
        <a:ln w="9525" cmpd="sng">
          <a:solidFill>
            <a:schemeClr val="lt1">
              <a:shade val="50000"/>
            </a:schemeClr>
          </a:solidFill>
        </a:ln>
        <a:scene3d>
          <a:camera prst="obliqueTopLef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3200">
              <a:solidFill>
                <a:schemeClr val="bg1"/>
              </a:solidFill>
              <a:latin typeface="+mn-lt"/>
            </a:rPr>
            <a:t>BIG</a:t>
          </a:r>
          <a:r>
            <a:rPr lang="en-US" sz="2400">
              <a:solidFill>
                <a:schemeClr val="bg1"/>
              </a:solidFill>
              <a:latin typeface="+mn-lt"/>
            </a:rPr>
            <a:t>NESS</a:t>
          </a:r>
          <a:r>
            <a:rPr lang="en-US" sz="2400" baseline="0">
              <a:solidFill>
                <a:schemeClr val="bg1"/>
              </a:solidFill>
              <a:latin typeface="+mn-lt"/>
            </a:rPr>
            <a:t> </a:t>
          </a:r>
          <a:r>
            <a:rPr lang="en-US" sz="2000" baseline="0">
              <a:solidFill>
                <a:schemeClr val="bg1"/>
              </a:solidFill>
              <a:latin typeface="+mn-lt"/>
            </a:rPr>
            <a:t>comes from doing </a:t>
          </a:r>
          <a:r>
            <a:rPr lang="en-US" sz="3200" baseline="0">
              <a:solidFill>
                <a:schemeClr val="bg1"/>
              </a:solidFill>
              <a:latin typeface="+mn-lt"/>
            </a:rPr>
            <a:t>many</a:t>
          </a:r>
          <a:r>
            <a:rPr lang="en-US" sz="2000" baseline="0">
              <a:solidFill>
                <a:schemeClr val="bg1"/>
              </a:solidFill>
              <a:latin typeface="+mn-lt"/>
            </a:rPr>
            <a:t> </a:t>
          </a:r>
          <a:r>
            <a:rPr lang="en-US" sz="1200" baseline="0">
              <a:solidFill>
                <a:schemeClr val="bg1"/>
              </a:solidFill>
              <a:latin typeface="+mn-lt"/>
            </a:rPr>
            <a:t>small things </a:t>
          </a:r>
          <a:r>
            <a:rPr lang="en-US" sz="2400" baseline="0">
              <a:solidFill>
                <a:schemeClr val="bg1"/>
              </a:solidFill>
              <a:latin typeface="+mn-lt"/>
            </a:rPr>
            <a:t>WELL</a:t>
          </a:r>
          <a:r>
            <a:rPr lang="en-US" sz="2000" baseline="0">
              <a:solidFill>
                <a:schemeClr val="bg1"/>
              </a:solidFill>
              <a:latin typeface="+mn-lt"/>
            </a:rPr>
            <a:t>. Individually, they are NOT very DRAMATIC transactions. </a:t>
          </a:r>
          <a:r>
            <a:rPr lang="en-US" sz="3200" baseline="0">
              <a:solidFill>
                <a:schemeClr val="bg1"/>
              </a:solidFill>
              <a:latin typeface="+mn-lt"/>
            </a:rPr>
            <a:t>Together</a:t>
          </a:r>
          <a:r>
            <a:rPr lang="en-US" sz="2000" baseline="0">
              <a:solidFill>
                <a:schemeClr val="bg1"/>
              </a:solidFill>
              <a:latin typeface="+mn-lt"/>
            </a:rPr>
            <a:t> they </a:t>
          </a:r>
          <a:r>
            <a:rPr lang="en-US" sz="3200" baseline="0">
              <a:solidFill>
                <a:schemeClr val="bg1"/>
              </a:solidFill>
              <a:latin typeface="+mn-lt"/>
            </a:rPr>
            <a:t>Add </a:t>
          </a:r>
          <a:r>
            <a:rPr lang="en-US" sz="3600" baseline="0">
              <a:solidFill>
                <a:schemeClr val="bg1"/>
              </a:solidFill>
              <a:latin typeface="+mn-lt"/>
            </a:rPr>
            <a:t>Up!</a:t>
          </a:r>
        </a:p>
        <a:p>
          <a:pPr algn="r"/>
          <a:r>
            <a:rPr lang="en-US" sz="1100" i="1" baseline="0">
              <a:solidFill>
                <a:schemeClr val="bg1"/>
              </a:solidFill>
              <a:latin typeface="+mn-lt"/>
            </a:rPr>
            <a:t>- Edward Finklestein</a:t>
          </a:r>
          <a:endParaRPr lang="en-US" sz="1100" i="1">
            <a:solidFill>
              <a:schemeClr val="bg1"/>
            </a:solidFill>
            <a:latin typeface="+mn-lt"/>
          </a:endParaRPr>
        </a:p>
      </xdr:txBody>
    </xdr:sp>
    <xdr:clientData/>
  </xdr:twoCellAnchor>
  <xdr:twoCellAnchor editAs="oneCell">
    <xdr:from>
      <xdr:col>3</xdr:col>
      <xdr:colOff>27214</xdr:colOff>
      <xdr:row>0</xdr:row>
      <xdr:rowOff>122465</xdr:rowOff>
    </xdr:from>
    <xdr:to>
      <xdr:col>3</xdr:col>
      <xdr:colOff>1246414</xdr:colOff>
      <xdr:row>0</xdr:row>
      <xdr:rowOff>1341665</xdr:rowOff>
    </xdr:to>
    <xdr:pic>
      <xdr:nvPicPr>
        <xdr:cNvPr id="3" name="Picture 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15143" y="122465"/>
          <a:ext cx="1219200" cy="1219200"/>
        </a:xfrm>
        <a:prstGeom prst="rect">
          <a:avLst/>
        </a:prstGeom>
      </xdr:spPr>
    </xdr:pic>
    <xdr:clientData/>
  </xdr:twoCellAnchor>
  <xdr:twoCellAnchor editAs="oneCell">
    <xdr:from>
      <xdr:col>4</xdr:col>
      <xdr:colOff>27214</xdr:colOff>
      <xdr:row>0</xdr:row>
      <xdr:rowOff>95250</xdr:rowOff>
    </xdr:from>
    <xdr:to>
      <xdr:col>6</xdr:col>
      <xdr:colOff>103414</xdr:colOff>
      <xdr:row>0</xdr:row>
      <xdr:rowOff>1314450</xdr:rowOff>
    </xdr:to>
    <xdr:pic>
      <xdr:nvPicPr>
        <xdr:cNvPr id="5" name="Picture 4">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735035" y="95250"/>
          <a:ext cx="1219200" cy="1219200"/>
        </a:xfrm>
        <a:prstGeom prst="rect">
          <a:avLst/>
        </a:prstGeom>
      </xdr:spPr>
    </xdr:pic>
    <xdr:clientData/>
  </xdr:twoCellAnchor>
  <xdr:twoCellAnchor editAs="oneCell">
    <xdr:from>
      <xdr:col>7</xdr:col>
      <xdr:colOff>285751</xdr:colOff>
      <xdr:row>0</xdr:row>
      <xdr:rowOff>163285</xdr:rowOff>
    </xdr:from>
    <xdr:to>
      <xdr:col>15</xdr:col>
      <xdr:colOff>1246129</xdr:colOff>
      <xdr:row>0</xdr:row>
      <xdr:rowOff>1265464</xdr:rowOff>
    </xdr:to>
    <xdr:pic>
      <xdr:nvPicPr>
        <xdr:cNvPr id="6" name="Picture 5">
          <a:hlinkClick xmlns:r="http://schemas.openxmlformats.org/officeDocument/2006/relationships" r:id="rId5"/>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245430" y="163285"/>
          <a:ext cx="6675378" cy="1102179"/>
        </a:xfrm>
        <a:prstGeom prst="rect">
          <a:avLst/>
        </a:prstGeom>
      </xdr:spPr>
    </xdr:pic>
    <xdr:clientData/>
  </xdr:twoCellAnchor>
  <xdr:twoCellAnchor editAs="oneCell">
    <xdr:from>
      <xdr:col>15</xdr:col>
      <xdr:colOff>1646463</xdr:colOff>
      <xdr:row>0</xdr:row>
      <xdr:rowOff>40822</xdr:rowOff>
    </xdr:from>
    <xdr:to>
      <xdr:col>21</xdr:col>
      <xdr:colOff>571500</xdr:colOff>
      <xdr:row>0</xdr:row>
      <xdr:rowOff>1357265</xdr:rowOff>
    </xdr:to>
    <xdr:pic>
      <xdr:nvPicPr>
        <xdr:cNvPr id="2" name="Picture 1">
          <a:hlinkClick xmlns:r="http://schemas.openxmlformats.org/officeDocument/2006/relationships" r:id="rId7"/>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1321142" y="40822"/>
          <a:ext cx="4000501" cy="1316443"/>
        </a:xfrm>
        <a:prstGeom prst="rect">
          <a:avLst/>
        </a:prstGeom>
      </xdr:spPr>
    </xdr:pic>
    <xdr:clientData/>
  </xdr:twoCellAnchor>
  <xdr:twoCellAnchor editAs="oneCell">
    <xdr:from>
      <xdr:col>17</xdr:col>
      <xdr:colOff>68036</xdr:colOff>
      <xdr:row>86</xdr:row>
      <xdr:rowOff>27214</xdr:rowOff>
    </xdr:from>
    <xdr:to>
      <xdr:col>22</xdr:col>
      <xdr:colOff>421822</xdr:colOff>
      <xdr:row>91</xdr:row>
      <xdr:rowOff>132621</xdr:rowOff>
    </xdr:to>
    <xdr:pic>
      <xdr:nvPicPr>
        <xdr:cNvPr id="20" name="Picture 19">
          <a:hlinkClick xmlns:r="http://schemas.openxmlformats.org/officeDocument/2006/relationships" r:id="rId7"/>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1906250" y="24601714"/>
          <a:ext cx="4000501" cy="13164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exsuccessfultraders.com/ref?w=pro-busplan-upgrade&amp;p=bizplan&amp;a=lite-version"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1" enableFormatConditionsCalculation="0">
    <tabColor theme="4" tint="0.59999389629810485"/>
  </sheetPr>
  <dimension ref="B1:J100"/>
  <sheetViews>
    <sheetView showGridLines="0" workbookViewId="0">
      <selection activeCell="B8" sqref="B8"/>
    </sheetView>
  </sheetViews>
  <sheetFormatPr defaultColWidth="8.7109375" defaultRowHeight="12.75" x14ac:dyDescent="0.2"/>
  <cols>
    <col min="1" max="2" width="20.7109375" customWidth="1"/>
    <col min="3" max="3" width="43.42578125" bestFit="1" customWidth="1"/>
  </cols>
  <sheetData>
    <row r="1" spans="2:7" s="166" customFormat="1" ht="81.75" customHeight="1" thickBot="1" x14ac:dyDescent="0.25"/>
    <row r="2" spans="2:7" s="25" customFormat="1" ht="13.5" thickTop="1" x14ac:dyDescent="0.2"/>
    <row r="3" spans="2:7" s="25" customFormat="1" x14ac:dyDescent="0.2"/>
    <row r="4" spans="2:7" s="25" customFormat="1" x14ac:dyDescent="0.2"/>
    <row r="5" spans="2:7" s="25" customFormat="1" x14ac:dyDescent="0.2">
      <c r="C5" s="165" t="s">
        <v>46</v>
      </c>
    </row>
    <row r="6" spans="2:7" s="25" customFormat="1" x14ac:dyDescent="0.2"/>
    <row r="7" spans="2:7" s="25" customFormat="1" ht="13.5" thickBot="1" x14ac:dyDescent="0.25"/>
    <row r="8" spans="2:7" s="25" customFormat="1" x14ac:dyDescent="0.2">
      <c r="B8" s="26" t="s">
        <v>1</v>
      </c>
      <c r="C8" s="27" t="s">
        <v>4</v>
      </c>
      <c r="D8" s="28"/>
      <c r="E8" s="28"/>
      <c r="F8" s="28"/>
      <c r="G8" s="29"/>
    </row>
    <row r="9" spans="2:7" s="25" customFormat="1" x14ac:dyDescent="0.2">
      <c r="B9" s="30" t="s">
        <v>8</v>
      </c>
      <c r="C9" s="31" t="s">
        <v>9</v>
      </c>
      <c r="D9" s="32"/>
      <c r="E9" s="32"/>
      <c r="F9" s="32"/>
      <c r="G9" s="33"/>
    </row>
    <row r="10" spans="2:7" s="25" customFormat="1" x14ac:dyDescent="0.2">
      <c r="B10" s="34" t="s">
        <v>10</v>
      </c>
      <c r="C10" s="31" t="s">
        <v>11</v>
      </c>
      <c r="D10" s="32"/>
      <c r="E10" s="32"/>
      <c r="F10" s="32"/>
      <c r="G10" s="33"/>
    </row>
    <row r="11" spans="2:7" s="38" customFormat="1" x14ac:dyDescent="0.2">
      <c r="B11" s="149" t="s">
        <v>34</v>
      </c>
      <c r="C11" s="160" t="s">
        <v>42</v>
      </c>
      <c r="D11" s="32"/>
      <c r="E11" s="32"/>
      <c r="F11" s="32"/>
      <c r="G11" s="33"/>
    </row>
    <row r="12" spans="2:7" s="25" customFormat="1" x14ac:dyDescent="0.2">
      <c r="B12" s="30" t="s">
        <v>35</v>
      </c>
      <c r="C12" s="161" t="s">
        <v>44</v>
      </c>
      <c r="D12" s="32"/>
      <c r="E12" s="32"/>
      <c r="F12" s="32"/>
      <c r="G12" s="33"/>
    </row>
    <row r="13" spans="2:7" s="25" customFormat="1" x14ac:dyDescent="0.2">
      <c r="B13" s="30" t="s">
        <v>12</v>
      </c>
      <c r="C13" s="162" t="s">
        <v>43</v>
      </c>
      <c r="D13" s="32"/>
      <c r="E13" s="32"/>
      <c r="F13" s="32"/>
      <c r="G13" s="33"/>
    </row>
    <row r="14" spans="2:7" s="25" customFormat="1" x14ac:dyDescent="0.2">
      <c r="B14" s="30" t="s">
        <v>45</v>
      </c>
      <c r="C14" s="31" t="s">
        <v>0</v>
      </c>
      <c r="D14" s="32"/>
      <c r="E14" s="32"/>
      <c r="F14" s="32"/>
      <c r="G14" s="33"/>
    </row>
    <row r="15" spans="2:7" s="25" customFormat="1" ht="13.5" thickBot="1" x14ac:dyDescent="0.25">
      <c r="B15" s="35"/>
      <c r="C15" s="36"/>
      <c r="D15" s="36"/>
      <c r="E15" s="36"/>
      <c r="F15" s="36"/>
      <c r="G15" s="37"/>
    </row>
    <row r="16" spans="2:7" s="25" customFormat="1" x14ac:dyDescent="0.2"/>
    <row r="17" spans="2:10" s="25" customFormat="1" ht="8.65" customHeight="1" x14ac:dyDescent="0.2"/>
    <row r="18" spans="2:10" s="25" customFormat="1" ht="13.15" customHeight="1" x14ac:dyDescent="0.2">
      <c r="B18" s="167"/>
      <c r="C18" s="167"/>
      <c r="D18" s="167"/>
      <c r="E18" s="167"/>
      <c r="F18" s="167"/>
      <c r="G18" s="167"/>
      <c r="H18" s="167"/>
      <c r="I18" s="167"/>
      <c r="J18" s="167"/>
    </row>
    <row r="19" spans="2:10" s="25" customFormat="1" x14ac:dyDescent="0.2">
      <c r="B19" s="167"/>
      <c r="C19" s="167"/>
      <c r="D19" s="167"/>
      <c r="E19" s="167"/>
      <c r="F19" s="167"/>
      <c r="G19" s="167"/>
      <c r="H19" s="167"/>
      <c r="I19" s="167"/>
      <c r="J19" s="167"/>
    </row>
    <row r="20" spans="2:10" s="25" customFormat="1" ht="12" customHeight="1" x14ac:dyDescent="0.2">
      <c r="B20" s="167"/>
      <c r="C20" s="167"/>
      <c r="D20" s="167"/>
      <c r="E20" s="167"/>
      <c r="F20" s="167"/>
      <c r="G20" s="167"/>
      <c r="H20" s="167"/>
      <c r="I20" s="167"/>
      <c r="J20" s="167"/>
    </row>
    <row r="21" spans="2:10" s="25" customFormat="1" x14ac:dyDescent="0.2">
      <c r="B21" s="167"/>
      <c r="C21" s="167"/>
      <c r="D21" s="167"/>
      <c r="E21" s="167"/>
      <c r="F21" s="167"/>
      <c r="G21" s="167"/>
      <c r="H21" s="167"/>
      <c r="I21" s="167"/>
      <c r="J21" s="167"/>
    </row>
    <row r="22" spans="2:10" s="25" customFormat="1" x14ac:dyDescent="0.2">
      <c r="B22" s="167"/>
      <c r="C22" s="167"/>
      <c r="D22" s="167"/>
      <c r="E22" s="167"/>
      <c r="F22" s="167"/>
      <c r="G22" s="167"/>
      <c r="H22" s="167"/>
      <c r="I22" s="167"/>
      <c r="J22" s="167"/>
    </row>
    <row r="23" spans="2:10" s="25" customFormat="1" x14ac:dyDescent="0.2">
      <c r="B23" s="167"/>
      <c r="C23" s="167"/>
      <c r="D23" s="167"/>
      <c r="E23" s="167"/>
      <c r="F23" s="167"/>
      <c r="G23" s="167"/>
      <c r="H23" s="167"/>
      <c r="I23" s="167"/>
      <c r="J23" s="167"/>
    </row>
    <row r="24" spans="2:10" s="25" customFormat="1" x14ac:dyDescent="0.2">
      <c r="B24" s="167"/>
      <c r="C24" s="167"/>
      <c r="D24" s="167"/>
      <c r="E24" s="167"/>
      <c r="F24" s="167"/>
      <c r="G24" s="167"/>
      <c r="H24" s="167"/>
      <c r="I24" s="167"/>
      <c r="J24" s="167"/>
    </row>
    <row r="25" spans="2:10" s="25" customFormat="1" x14ac:dyDescent="0.2">
      <c r="B25" s="167"/>
      <c r="C25" s="167"/>
      <c r="D25" s="167"/>
      <c r="E25" s="167"/>
      <c r="F25" s="167"/>
      <c r="G25" s="167"/>
      <c r="H25" s="167"/>
      <c r="I25" s="167"/>
      <c r="J25" s="167"/>
    </row>
    <row r="26" spans="2:10" s="38" customFormat="1" x14ac:dyDescent="0.2">
      <c r="B26" s="24"/>
      <c r="C26" s="24"/>
      <c r="D26" s="24"/>
      <c r="E26" s="24"/>
      <c r="F26" s="24"/>
      <c r="G26" s="24"/>
      <c r="H26" s="24"/>
      <c r="I26" s="24"/>
      <c r="J26" s="24"/>
    </row>
    <row r="27" spans="2:10" s="25" customFormat="1" ht="13.15" customHeight="1" x14ac:dyDescent="0.2">
      <c r="B27" s="170"/>
      <c r="C27" s="170"/>
      <c r="D27" s="170"/>
      <c r="E27" s="170"/>
      <c r="F27" s="170"/>
      <c r="G27" s="170"/>
      <c r="H27" s="170"/>
      <c r="I27" s="10"/>
      <c r="J27" s="10"/>
    </row>
    <row r="28" spans="2:10" s="25" customFormat="1" x14ac:dyDescent="0.2">
      <c r="C28" s="10"/>
      <c r="D28" s="10"/>
      <c r="E28" s="10"/>
      <c r="F28" s="10"/>
      <c r="G28" s="10"/>
      <c r="H28" s="10"/>
      <c r="I28" s="10"/>
      <c r="J28" s="10"/>
    </row>
    <row r="29" spans="2:10" s="25" customFormat="1" ht="15" x14ac:dyDescent="0.2">
      <c r="B29" s="170"/>
      <c r="C29" s="170"/>
      <c r="D29" s="170"/>
      <c r="E29" s="170"/>
      <c r="F29" s="170"/>
      <c r="G29" s="170"/>
      <c r="H29" s="170"/>
      <c r="I29" s="170"/>
      <c r="J29" s="10"/>
    </row>
    <row r="30" spans="2:10" s="25" customFormat="1" ht="15" x14ac:dyDescent="0.2">
      <c r="B30" s="8"/>
      <c r="C30" s="40"/>
      <c r="D30" s="40"/>
      <c r="E30" s="40"/>
      <c r="F30" s="40"/>
      <c r="G30" s="40"/>
      <c r="H30" s="40"/>
      <c r="I30" s="10"/>
      <c r="J30" s="10"/>
    </row>
    <row r="31" spans="2:10" s="38" customFormat="1" ht="15" x14ac:dyDescent="0.2">
      <c r="B31" s="8"/>
      <c r="C31" s="164"/>
      <c r="D31" s="164"/>
      <c r="E31" s="164"/>
      <c r="F31" s="164"/>
      <c r="G31" s="164"/>
      <c r="H31" s="164"/>
      <c r="I31" s="39"/>
      <c r="J31" s="39"/>
    </row>
    <row r="32" spans="2:10" s="25" customFormat="1" ht="15" x14ac:dyDescent="0.2">
      <c r="B32" s="40"/>
      <c r="C32" s="40"/>
      <c r="D32" s="40"/>
      <c r="E32" s="40"/>
      <c r="F32" s="40"/>
      <c r="G32" s="40"/>
      <c r="H32" s="40"/>
      <c r="I32" s="10"/>
      <c r="J32" s="10"/>
    </row>
    <row r="33" spans="2:10" s="25" customFormat="1" ht="15" x14ac:dyDescent="0.2">
      <c r="B33" s="40"/>
      <c r="C33" s="40"/>
      <c r="D33" s="40"/>
      <c r="E33" s="40"/>
      <c r="F33" s="40"/>
      <c r="G33" s="40"/>
      <c r="H33" s="40"/>
      <c r="I33" s="10"/>
      <c r="J33" s="10"/>
    </row>
    <row r="34" spans="2:10" s="25" customFormat="1" ht="15" x14ac:dyDescent="0.2">
      <c r="B34" s="40"/>
      <c r="C34" s="40"/>
      <c r="D34" s="40"/>
      <c r="E34" s="40"/>
      <c r="F34" s="40"/>
      <c r="G34" s="40"/>
      <c r="H34" s="40"/>
      <c r="I34" s="10"/>
      <c r="J34" s="10"/>
    </row>
    <row r="35" spans="2:10" s="25" customFormat="1" ht="15" x14ac:dyDescent="0.2">
      <c r="B35" s="8"/>
      <c r="C35" s="8"/>
      <c r="D35" s="8"/>
      <c r="E35" s="8"/>
      <c r="F35" s="8"/>
      <c r="G35" s="40"/>
      <c r="H35" s="40"/>
      <c r="I35" s="10"/>
      <c r="J35" s="10"/>
    </row>
    <row r="36" spans="2:10" s="25" customFormat="1" ht="15" x14ac:dyDescent="0.2">
      <c r="B36" s="170"/>
      <c r="C36" s="170"/>
      <c r="D36" s="170"/>
      <c r="E36" s="170"/>
      <c r="F36" s="170"/>
      <c r="G36" s="170"/>
      <c r="H36" s="170"/>
      <c r="I36" s="170"/>
      <c r="J36" s="10"/>
    </row>
    <row r="37" spans="2:10" s="25" customFormat="1" ht="15" x14ac:dyDescent="0.2">
      <c r="B37" s="40"/>
      <c r="C37" s="40"/>
      <c r="D37" s="40"/>
      <c r="E37" s="40"/>
      <c r="F37" s="40"/>
      <c r="G37" s="40"/>
      <c r="H37" s="40"/>
      <c r="I37" s="10"/>
      <c r="J37" s="10"/>
    </row>
    <row r="38" spans="2:10" s="25" customFormat="1" x14ac:dyDescent="0.2">
      <c r="C38" s="41"/>
      <c r="D38" s="41"/>
      <c r="E38" s="41"/>
      <c r="F38" s="41"/>
      <c r="G38" s="41"/>
      <c r="H38" s="41"/>
      <c r="I38" s="10"/>
      <c r="J38" s="10"/>
    </row>
    <row r="39" spans="2:10" s="25" customFormat="1" ht="12" customHeight="1" x14ac:dyDescent="0.2">
      <c r="B39" s="171"/>
      <c r="C39" s="171"/>
      <c r="D39" s="171"/>
      <c r="E39" s="171"/>
      <c r="F39" s="171"/>
      <c r="G39" s="171"/>
      <c r="H39" s="171"/>
      <c r="I39" s="171"/>
      <c r="J39" s="10"/>
    </row>
    <row r="40" spans="2:10" s="25" customFormat="1" ht="12" customHeight="1" x14ac:dyDescent="0.2">
      <c r="B40" s="171"/>
      <c r="C40" s="171"/>
      <c r="D40" s="171"/>
      <c r="E40" s="171"/>
      <c r="F40" s="171"/>
      <c r="G40" s="171"/>
      <c r="H40" s="171"/>
      <c r="I40" s="171"/>
      <c r="J40" s="10"/>
    </row>
    <row r="41" spans="2:10" s="25" customFormat="1" ht="12" customHeight="1" x14ac:dyDescent="0.2">
      <c r="B41" s="171"/>
      <c r="C41" s="171"/>
      <c r="D41" s="171"/>
      <c r="E41" s="171"/>
      <c r="F41" s="171"/>
      <c r="G41" s="171"/>
      <c r="H41" s="171"/>
      <c r="I41" s="171"/>
      <c r="J41" s="10"/>
    </row>
    <row r="42" spans="2:10" s="25" customFormat="1" x14ac:dyDescent="0.2">
      <c r="B42" s="171"/>
      <c r="C42" s="171"/>
      <c r="D42" s="171"/>
      <c r="E42" s="171"/>
      <c r="F42" s="171"/>
      <c r="G42" s="171"/>
      <c r="H42" s="171"/>
      <c r="I42" s="171"/>
      <c r="J42" s="10"/>
    </row>
    <row r="43" spans="2:10" s="25" customFormat="1" x14ac:dyDescent="0.2">
      <c r="B43" s="171"/>
      <c r="C43" s="171"/>
      <c r="D43" s="171"/>
      <c r="E43" s="171"/>
      <c r="F43" s="171"/>
      <c r="G43" s="171"/>
      <c r="H43" s="171"/>
      <c r="I43" s="171"/>
      <c r="J43" s="10"/>
    </row>
    <row r="44" spans="2:10" s="25" customFormat="1" ht="13.15" customHeight="1" x14ac:dyDescent="0.2">
      <c r="B44" s="168"/>
      <c r="C44" s="168"/>
      <c r="D44" s="168"/>
      <c r="E44" s="168"/>
      <c r="F44" s="168"/>
      <c r="G44" s="168"/>
      <c r="H44" s="168"/>
      <c r="I44" s="168"/>
      <c r="J44" s="10"/>
    </row>
    <row r="45" spans="2:10" s="25" customFormat="1" x14ac:dyDescent="0.2">
      <c r="B45" s="168"/>
      <c r="C45" s="168"/>
      <c r="D45" s="168"/>
      <c r="E45" s="168"/>
      <c r="F45" s="168"/>
      <c r="G45" s="168"/>
      <c r="H45" s="168"/>
      <c r="I45" s="168"/>
      <c r="J45" s="10"/>
    </row>
    <row r="46" spans="2:10" s="25" customFormat="1" x14ac:dyDescent="0.2">
      <c r="B46" s="168"/>
      <c r="C46" s="168"/>
      <c r="D46" s="168"/>
      <c r="E46" s="168"/>
      <c r="F46" s="168"/>
      <c r="G46" s="168"/>
      <c r="H46" s="168"/>
      <c r="I46" s="168"/>
      <c r="J46" s="10"/>
    </row>
    <row r="47" spans="2:10" s="25" customFormat="1" x14ac:dyDescent="0.2">
      <c r="B47" s="168"/>
      <c r="C47" s="168"/>
      <c r="D47" s="168"/>
      <c r="E47" s="168"/>
      <c r="F47" s="168"/>
      <c r="G47" s="168"/>
      <c r="H47" s="168"/>
      <c r="I47" s="168"/>
      <c r="J47" s="10"/>
    </row>
    <row r="48" spans="2:10" s="25" customFormat="1" ht="12" customHeight="1" x14ac:dyDescent="0.2">
      <c r="B48" s="169"/>
      <c r="C48" s="169"/>
      <c r="D48" s="169"/>
      <c r="E48" s="42"/>
      <c r="F48" s="42"/>
      <c r="G48" s="42"/>
      <c r="H48" s="42"/>
      <c r="I48" s="10"/>
      <c r="J48" s="10"/>
    </row>
    <row r="49" spans="2:10" s="25" customFormat="1" ht="15" x14ac:dyDescent="0.2">
      <c r="B49" s="169"/>
      <c r="C49" s="169"/>
      <c r="D49" s="169"/>
      <c r="E49" s="42"/>
      <c r="F49" s="42"/>
      <c r="G49" s="42"/>
      <c r="H49" s="42"/>
      <c r="I49" s="10"/>
      <c r="J49" s="10"/>
    </row>
    <row r="50" spans="2:10" s="25" customFormat="1" ht="15" x14ac:dyDescent="0.2">
      <c r="B50" s="169"/>
      <c r="C50" s="169"/>
      <c r="D50" s="169"/>
      <c r="E50" s="40"/>
      <c r="F50" s="40"/>
      <c r="G50" s="40"/>
      <c r="H50" s="40"/>
      <c r="I50" s="10"/>
      <c r="J50" s="10"/>
    </row>
    <row r="51" spans="2:10" s="25" customFormat="1" ht="15" x14ac:dyDescent="0.2">
      <c r="B51" s="40"/>
      <c r="C51" s="40"/>
      <c r="D51" s="40"/>
      <c r="E51" s="40"/>
      <c r="F51" s="40"/>
      <c r="G51" s="40"/>
      <c r="H51" s="40"/>
    </row>
    <row r="52" spans="2:10" s="25" customFormat="1" x14ac:dyDescent="0.2">
      <c r="C52" s="43"/>
      <c r="D52" s="43"/>
      <c r="E52" s="43"/>
      <c r="F52" s="43"/>
      <c r="G52" s="43"/>
      <c r="H52" s="43"/>
      <c r="I52" s="10"/>
    </row>
    <row r="53" spans="2:10" s="25" customFormat="1" x14ac:dyDescent="0.2">
      <c r="B53" s="43"/>
      <c r="C53" s="43"/>
      <c r="D53" s="43"/>
      <c r="E53" s="43"/>
      <c r="F53" s="43"/>
      <c r="G53" s="43"/>
      <c r="H53" s="43"/>
      <c r="I53" s="10"/>
    </row>
    <row r="54" spans="2:10" s="25" customFormat="1" x14ac:dyDescent="0.2">
      <c r="B54" s="43"/>
      <c r="C54" s="43"/>
      <c r="D54" s="43"/>
      <c r="E54" s="43"/>
      <c r="F54" s="43"/>
      <c r="G54" s="43"/>
      <c r="H54" s="43"/>
      <c r="I54" s="10"/>
    </row>
    <row r="55" spans="2:10" s="25" customFormat="1" x14ac:dyDescent="0.2">
      <c r="B55" s="43"/>
      <c r="C55" s="43"/>
      <c r="D55" s="43"/>
      <c r="E55" s="43"/>
      <c r="F55" s="43"/>
      <c r="G55" s="43"/>
      <c r="H55" s="43"/>
      <c r="I55" s="10"/>
    </row>
    <row r="56" spans="2:10" s="25" customFormat="1" x14ac:dyDescent="0.2"/>
    <row r="57" spans="2:10" s="25" customFormat="1" x14ac:dyDescent="0.2"/>
    <row r="58" spans="2:10" s="25" customFormat="1" x14ac:dyDescent="0.2"/>
    <row r="59" spans="2:10" s="25" customFormat="1" x14ac:dyDescent="0.2"/>
    <row r="60" spans="2:10" s="25" customFormat="1" x14ac:dyDescent="0.2"/>
    <row r="61" spans="2:10" s="25" customFormat="1" x14ac:dyDescent="0.2"/>
    <row r="62" spans="2:10" s="25" customFormat="1" x14ac:dyDescent="0.2"/>
    <row r="63" spans="2:10" s="25" customFormat="1" x14ac:dyDescent="0.2"/>
    <row r="64" spans="2:10" s="25" customFormat="1" x14ac:dyDescent="0.2"/>
    <row r="65" s="25" customFormat="1" x14ac:dyDescent="0.2"/>
    <row r="66" s="25" customFormat="1" x14ac:dyDescent="0.2"/>
    <row r="67" s="25" customFormat="1" x14ac:dyDescent="0.2"/>
    <row r="68" s="25" customFormat="1" x14ac:dyDescent="0.2"/>
    <row r="69" s="25" customFormat="1" x14ac:dyDescent="0.2"/>
    <row r="70" s="25" customFormat="1" x14ac:dyDescent="0.2"/>
    <row r="71" s="25" customFormat="1" x14ac:dyDescent="0.2"/>
    <row r="72" s="25" customFormat="1" x14ac:dyDescent="0.2"/>
    <row r="73" s="25" customFormat="1" x14ac:dyDescent="0.2"/>
    <row r="74" s="25" customFormat="1" x14ac:dyDescent="0.2"/>
    <row r="75" s="25" customFormat="1" x14ac:dyDescent="0.2"/>
    <row r="76" s="25" customFormat="1" x14ac:dyDescent="0.2"/>
    <row r="77" s="25" customFormat="1" x14ac:dyDescent="0.2"/>
    <row r="78" s="25" customFormat="1" x14ac:dyDescent="0.2"/>
    <row r="79" s="25" customFormat="1" x14ac:dyDescent="0.2"/>
    <row r="80" s="25" customFormat="1" x14ac:dyDescent="0.2"/>
    <row r="81" s="25" customFormat="1" x14ac:dyDescent="0.2"/>
    <row r="82" s="25" customFormat="1" x14ac:dyDescent="0.2"/>
    <row r="83" s="25" customFormat="1" x14ac:dyDescent="0.2"/>
    <row r="84" s="25" customFormat="1" x14ac:dyDescent="0.2"/>
    <row r="85" s="25" customFormat="1" x14ac:dyDescent="0.2"/>
    <row r="86" s="25" customFormat="1" x14ac:dyDescent="0.2"/>
    <row r="87" s="25" customFormat="1" x14ac:dyDescent="0.2"/>
    <row r="88" s="25" customFormat="1" x14ac:dyDescent="0.2"/>
    <row r="89" s="25" customFormat="1" x14ac:dyDescent="0.2"/>
    <row r="90" s="25" customFormat="1" x14ac:dyDescent="0.2"/>
    <row r="91" s="25" customFormat="1" x14ac:dyDescent="0.2"/>
    <row r="92" s="25" customFormat="1" x14ac:dyDescent="0.2"/>
    <row r="93" s="25" customFormat="1" x14ac:dyDescent="0.2"/>
    <row r="94" s="25" customFormat="1" x14ac:dyDescent="0.2"/>
    <row r="95" s="25" customFormat="1" x14ac:dyDescent="0.2"/>
    <row r="96" s="25" customFormat="1" x14ac:dyDescent="0.2"/>
    <row r="97" s="25" customFormat="1" x14ac:dyDescent="0.2"/>
    <row r="98" s="25" customFormat="1" x14ac:dyDescent="0.2"/>
    <row r="99" s="25" customFormat="1" x14ac:dyDescent="0.2"/>
    <row r="100" s="25" customFormat="1" x14ac:dyDescent="0.2"/>
  </sheetData>
  <sheetProtection password="EADF" sheet="1" objects="1" scenarios="1"/>
  <mergeCells count="8">
    <mergeCell ref="A1:XFD1"/>
    <mergeCell ref="B18:J25"/>
    <mergeCell ref="B44:I47"/>
    <mergeCell ref="B48:D50"/>
    <mergeCell ref="B27:H27"/>
    <mergeCell ref="B29:I29"/>
    <mergeCell ref="B36:I36"/>
    <mergeCell ref="B39:I43"/>
  </mergeCells>
  <phoneticPr fontId="24" type="noConversion"/>
  <hyperlinks>
    <hyperlink ref="C5" r:id="rId1"/>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3" enableFormatConditionsCalculation="0">
    <tabColor theme="6"/>
  </sheetPr>
  <dimension ref="A1:DJ155"/>
  <sheetViews>
    <sheetView tabSelected="1" topLeftCell="C2" zoomScale="70" zoomScaleNormal="70" workbookViewId="0">
      <selection activeCell="R23" sqref="R23"/>
    </sheetView>
  </sheetViews>
  <sheetFormatPr defaultColWidth="9.140625" defaultRowHeight="15" x14ac:dyDescent="0.2"/>
  <cols>
    <col min="1" max="1" width="4" style="1" customWidth="1"/>
    <col min="2" max="2" width="15.140625" style="1" bestFit="1" customWidth="1"/>
    <col min="3" max="3" width="1.7109375" style="1" customWidth="1"/>
    <col min="4" max="4" width="19.7109375" style="1" customWidth="1"/>
    <col min="5" max="5" width="1.7109375" style="1" customWidth="1"/>
    <col min="6" max="6" width="15.42578125" style="1" customWidth="1"/>
    <col min="7" max="7" width="1.7109375" style="1" customWidth="1"/>
    <col min="8" max="8" width="16.28515625" style="98" customWidth="1"/>
    <col min="9" max="9" width="1.7109375" style="1" customWidth="1"/>
    <col min="10" max="10" width="16.7109375" style="1" customWidth="1"/>
    <col min="11" max="11" width="1.7109375" style="1" customWidth="1"/>
    <col min="12" max="12" width="22" style="1" customWidth="1"/>
    <col min="13" max="13" width="0.140625" style="1" customWidth="1"/>
    <col min="14" max="14" width="23" style="1" hidden="1" customWidth="1"/>
    <col min="15" max="15" width="27.140625" style="1" customWidth="1"/>
    <col min="16" max="16" width="30.85546875" style="56" customWidth="1"/>
    <col min="17" max="17" width="1.7109375" style="1" customWidth="1"/>
    <col min="18" max="18" width="28.140625" style="49" customWidth="1"/>
    <col min="19" max="19" width="1.7109375" style="1" customWidth="1"/>
    <col min="20" max="20" width="9.28515625" style="1" customWidth="1"/>
    <col min="21" max="21" width="4.5703125" style="1" customWidth="1"/>
    <col min="22" max="22" width="11" style="82" customWidth="1"/>
    <col min="23" max="23" width="21" style="1" customWidth="1"/>
    <col min="24" max="24" width="29.42578125" style="1" customWidth="1"/>
    <col min="25" max="25" width="32.85546875" style="1" bestFit="1" customWidth="1"/>
    <col min="26" max="26" width="33.42578125" style="1" customWidth="1"/>
    <col min="27" max="27" width="1.7109375" style="1" customWidth="1"/>
    <col min="28" max="29" width="8.7109375" style="1" customWidth="1"/>
    <col min="30" max="30" width="10.140625" style="1" customWidth="1"/>
    <col min="31" max="31" width="7.42578125" style="1" customWidth="1"/>
    <col min="32" max="32" width="10.7109375" style="1" customWidth="1"/>
    <col min="33" max="33" width="8.140625" style="1" customWidth="1"/>
    <col min="34" max="34" width="14.42578125" style="1" customWidth="1"/>
    <col min="35" max="35" width="7.42578125" style="1" customWidth="1"/>
    <col min="36" max="36" width="11.7109375" style="1" customWidth="1"/>
    <col min="37" max="38" width="8.7109375" style="1" customWidth="1"/>
    <col min="39" max="39" width="7.42578125" style="1" customWidth="1"/>
    <col min="40" max="16384" width="9.140625" style="1"/>
  </cols>
  <sheetData>
    <row r="1" spans="2:114" s="184" customFormat="1" ht="118.5" customHeight="1" x14ac:dyDescent="0.2"/>
    <row r="2" spans="2:114" s="185" customFormat="1" ht="4.5" customHeight="1" x14ac:dyDescent="0.2"/>
    <row r="3" spans="2:114" s="185" customFormat="1" ht="21" hidden="1" customHeight="1" x14ac:dyDescent="0.2"/>
    <row r="4" spans="2:114" s="6" customFormat="1" ht="21" hidden="1" customHeight="1" x14ac:dyDescent="0.2">
      <c r="B4" s="7"/>
      <c r="C4" s="7"/>
      <c r="D4" s="7"/>
      <c r="E4" s="7"/>
      <c r="F4" s="7"/>
      <c r="G4" s="7"/>
      <c r="H4" s="89"/>
      <c r="I4" s="7"/>
      <c r="J4" s="7"/>
      <c r="K4" s="7"/>
      <c r="L4" s="7"/>
      <c r="M4" s="7"/>
      <c r="N4" s="7"/>
      <c r="O4" s="7"/>
      <c r="Q4" s="163"/>
      <c r="R4" s="180"/>
      <c r="S4" s="180"/>
      <c r="T4" s="180"/>
      <c r="U4" s="180"/>
      <c r="V4" s="180"/>
      <c r="W4" s="180"/>
      <c r="X4" s="180"/>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row>
    <row r="5" spans="2:114" s="6" customFormat="1" ht="21" hidden="1" customHeight="1" x14ac:dyDescent="0.2">
      <c r="B5" s="7"/>
      <c r="C5" s="7"/>
      <c r="D5" s="7"/>
      <c r="E5" s="7"/>
      <c r="F5" s="7"/>
      <c r="G5" s="7"/>
      <c r="H5" s="89"/>
      <c r="I5" s="7"/>
      <c r="J5" s="7"/>
      <c r="K5" s="7"/>
      <c r="L5" s="7"/>
      <c r="M5" s="7"/>
      <c r="N5" s="7"/>
      <c r="O5" s="7"/>
      <c r="P5" s="163"/>
      <c r="Q5" s="163"/>
      <c r="R5" s="180"/>
      <c r="S5" s="180"/>
      <c r="T5" s="180"/>
      <c r="U5" s="180"/>
      <c r="V5" s="180"/>
      <c r="W5" s="180"/>
      <c r="X5" s="180"/>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row>
    <row r="6" spans="2:114" s="6" customFormat="1" ht="21" hidden="1" customHeight="1" x14ac:dyDescent="0.2">
      <c r="B6" s="7"/>
      <c r="C6" s="7"/>
      <c r="D6" s="7"/>
      <c r="E6" s="7"/>
      <c r="F6" s="7"/>
      <c r="G6" s="7"/>
      <c r="H6" s="89"/>
      <c r="I6" s="7"/>
      <c r="J6" s="7"/>
      <c r="K6" s="7"/>
      <c r="L6" s="7"/>
      <c r="M6" s="7"/>
      <c r="N6" s="7"/>
      <c r="O6" s="7"/>
      <c r="P6" s="163"/>
      <c r="Q6" s="163"/>
      <c r="R6" s="180"/>
      <c r="S6" s="180"/>
      <c r="T6" s="180"/>
      <c r="U6" s="180"/>
      <c r="V6" s="180"/>
      <c r="W6" s="180"/>
      <c r="X6" s="180"/>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row>
    <row r="7" spans="2:114" s="8" customFormat="1" x14ac:dyDescent="0.2">
      <c r="H7" s="90"/>
      <c r="P7" s="50"/>
      <c r="R7" s="45"/>
      <c r="V7" s="76"/>
    </row>
    <row r="8" spans="2:114" s="8" customFormat="1" ht="9.6" customHeight="1" x14ac:dyDescent="0.25">
      <c r="B8" s="9"/>
      <c r="C8" s="9"/>
      <c r="H8" s="90"/>
      <c r="M8" s="9"/>
      <c r="N8" s="9"/>
      <c r="O8" s="9"/>
      <c r="P8" s="51"/>
      <c r="Q8" s="9"/>
      <c r="R8" s="46"/>
      <c r="S8" s="9"/>
      <c r="T8" s="9"/>
      <c r="U8" s="9"/>
      <c r="V8" s="77"/>
      <c r="W8" s="9"/>
      <c r="X8" s="9"/>
      <c r="Y8" s="9"/>
      <c r="Z8" s="9"/>
      <c r="AA8" s="9"/>
      <c r="AB8" s="9"/>
      <c r="AC8" s="9"/>
    </row>
    <row r="9" spans="2:114" s="8" customFormat="1" ht="37.15" customHeight="1" x14ac:dyDescent="0.25">
      <c r="B9" s="9"/>
      <c r="C9" s="9"/>
      <c r="D9" s="174" t="s">
        <v>36</v>
      </c>
      <c r="E9" s="174"/>
      <c r="F9" s="174"/>
      <c r="G9" s="174"/>
      <c r="H9" s="174"/>
      <c r="I9" s="174"/>
      <c r="J9" s="174"/>
      <c r="K9" s="174"/>
      <c r="L9" s="174"/>
      <c r="M9" s="9"/>
      <c r="N9" s="9"/>
      <c r="O9" s="9"/>
      <c r="P9" s="51"/>
      <c r="Q9" s="9"/>
      <c r="R9" s="46"/>
      <c r="S9" s="9"/>
      <c r="T9" s="9"/>
      <c r="U9" s="9"/>
      <c r="V9" s="77"/>
      <c r="W9" s="9"/>
      <c r="X9" s="9"/>
      <c r="Y9" s="9"/>
      <c r="Z9" s="9"/>
      <c r="AA9" s="9"/>
      <c r="AB9" s="9"/>
      <c r="AC9" s="9"/>
    </row>
    <row r="10" spans="2:114" s="8" customFormat="1" ht="21" customHeight="1" x14ac:dyDescent="0.25">
      <c r="B10" s="9"/>
      <c r="C10" s="9"/>
      <c r="H10" s="90"/>
      <c r="M10" s="9"/>
      <c r="N10" s="9"/>
      <c r="O10" s="9"/>
      <c r="P10" s="51"/>
      <c r="Q10" s="9"/>
      <c r="R10" s="46"/>
      <c r="S10" s="9"/>
      <c r="T10" s="9"/>
      <c r="U10" s="9"/>
      <c r="V10" s="77"/>
      <c r="W10" s="9"/>
      <c r="X10" s="9"/>
      <c r="Y10" s="9"/>
      <c r="Z10" s="9"/>
      <c r="AA10" s="9"/>
      <c r="AB10" s="9"/>
      <c r="AC10" s="9"/>
    </row>
    <row r="11" spans="2:114" s="8" customFormat="1" ht="21" customHeight="1" x14ac:dyDescent="0.25">
      <c r="B11" s="9"/>
      <c r="C11" s="9"/>
      <c r="D11" s="182" t="s">
        <v>29</v>
      </c>
      <c r="E11" s="183"/>
      <c r="F11" s="183"/>
      <c r="G11" s="183"/>
      <c r="H11" s="183"/>
      <c r="I11" s="183"/>
      <c r="J11" s="183"/>
      <c r="K11" s="183"/>
      <c r="L11" s="183"/>
      <c r="M11" s="9"/>
      <c r="N11" s="9"/>
      <c r="O11" s="9"/>
      <c r="P11" s="51"/>
      <c r="Q11" s="9"/>
      <c r="R11" s="46"/>
      <c r="S11" s="9"/>
      <c r="T11" s="9"/>
      <c r="U11" s="9"/>
      <c r="V11" s="77"/>
      <c r="W11" s="9"/>
      <c r="X11" s="9"/>
      <c r="Y11" s="9"/>
      <c r="Z11" s="9"/>
      <c r="AA11" s="9"/>
      <c r="AB11" s="9"/>
      <c r="AC11" s="9"/>
    </row>
    <row r="12" spans="2:114" s="8" customFormat="1" ht="21" customHeight="1" x14ac:dyDescent="0.4">
      <c r="B12" s="9"/>
      <c r="C12" s="9"/>
      <c r="D12" s="183"/>
      <c r="E12" s="183"/>
      <c r="F12" s="183"/>
      <c r="G12" s="183"/>
      <c r="H12" s="183"/>
      <c r="I12" s="183"/>
      <c r="J12" s="183"/>
      <c r="K12" s="183"/>
      <c r="L12" s="183"/>
      <c r="M12" s="9"/>
      <c r="N12" s="9"/>
      <c r="O12" s="9"/>
      <c r="P12" s="51"/>
      <c r="Q12" s="9"/>
      <c r="R12" s="175" t="s">
        <v>13</v>
      </c>
      <c r="S12" s="176"/>
      <c r="T12" s="176"/>
      <c r="U12" s="176"/>
      <c r="V12" s="176"/>
      <c r="W12" s="176"/>
      <c r="X12" s="176"/>
      <c r="Y12" s="176"/>
      <c r="Z12" s="176"/>
      <c r="AA12" s="176"/>
      <c r="AB12" s="176"/>
      <c r="AC12" s="176"/>
    </row>
    <row r="13" spans="2:114" s="8" customFormat="1" ht="21" customHeight="1" x14ac:dyDescent="0.3">
      <c r="C13" s="10"/>
      <c r="D13" s="183"/>
      <c r="E13" s="183"/>
      <c r="F13" s="183"/>
      <c r="G13" s="183"/>
      <c r="H13" s="183"/>
      <c r="I13" s="183"/>
      <c r="J13" s="183"/>
      <c r="K13" s="183"/>
      <c r="L13" s="183"/>
      <c r="M13" s="9"/>
      <c r="N13" s="9"/>
      <c r="O13" s="9"/>
      <c r="Q13" s="9"/>
      <c r="R13" s="57"/>
      <c r="S13" s="177" t="s">
        <v>5</v>
      </c>
      <c r="T13" s="177"/>
      <c r="U13" s="177"/>
      <c r="V13" s="177"/>
      <c r="W13" s="178"/>
      <c r="X13" s="178"/>
      <c r="Y13" s="178"/>
      <c r="Z13" s="178"/>
      <c r="AA13" s="178"/>
      <c r="AB13" s="178"/>
      <c r="AC13" s="178"/>
    </row>
    <row r="14" spans="2:114" s="8" customFormat="1" ht="21" customHeight="1" x14ac:dyDescent="0.3">
      <c r="B14" s="10"/>
      <c r="C14" s="10"/>
      <c r="D14" s="183"/>
      <c r="E14" s="183"/>
      <c r="F14" s="183"/>
      <c r="G14" s="183"/>
      <c r="H14" s="183"/>
      <c r="I14" s="183"/>
      <c r="J14" s="183"/>
      <c r="K14" s="183"/>
      <c r="L14" s="183"/>
      <c r="M14" s="9"/>
      <c r="N14" s="9"/>
      <c r="O14" s="9"/>
      <c r="P14" s="51"/>
      <c r="Q14" s="9"/>
      <c r="R14" s="57"/>
      <c r="S14" s="177" t="s">
        <v>6</v>
      </c>
      <c r="T14" s="177"/>
      <c r="U14" s="177"/>
      <c r="V14" s="177"/>
      <c r="W14" s="178"/>
      <c r="X14" s="178"/>
      <c r="Y14" s="178"/>
      <c r="Z14" s="178"/>
      <c r="AA14" s="178"/>
      <c r="AB14" s="178"/>
      <c r="AC14" s="178"/>
    </row>
    <row r="15" spans="2:114" s="8" customFormat="1" ht="21" customHeight="1" x14ac:dyDescent="0.3">
      <c r="B15" s="10"/>
      <c r="C15" s="10"/>
      <c r="D15" s="183"/>
      <c r="E15" s="183"/>
      <c r="F15" s="183"/>
      <c r="G15" s="183"/>
      <c r="H15" s="183"/>
      <c r="I15" s="183"/>
      <c r="J15" s="183"/>
      <c r="K15" s="183"/>
      <c r="L15" s="183"/>
      <c r="M15" s="9"/>
      <c r="N15" s="9"/>
      <c r="O15" s="9"/>
      <c r="P15" s="51"/>
      <c r="Q15" s="9"/>
      <c r="R15" s="57"/>
      <c r="S15" s="179" t="s">
        <v>7</v>
      </c>
      <c r="T15" s="179"/>
      <c r="U15" s="179"/>
      <c r="V15" s="179"/>
      <c r="W15" s="178"/>
      <c r="X15" s="178"/>
      <c r="Y15" s="178"/>
      <c r="Z15" s="178"/>
      <c r="AA15" s="178"/>
      <c r="AB15" s="178"/>
      <c r="AC15" s="178"/>
    </row>
    <row r="16" spans="2:114" s="8" customFormat="1" ht="21" customHeight="1" x14ac:dyDescent="0.25">
      <c r="B16" s="10"/>
      <c r="C16" s="10"/>
      <c r="D16" s="183"/>
      <c r="E16" s="183"/>
      <c r="F16" s="183"/>
      <c r="G16" s="183"/>
      <c r="H16" s="183"/>
      <c r="I16" s="183"/>
      <c r="J16" s="183"/>
      <c r="K16" s="183"/>
      <c r="L16" s="183"/>
      <c r="M16" s="9"/>
      <c r="N16" s="9"/>
      <c r="O16" s="9"/>
      <c r="P16" s="51"/>
      <c r="Q16" s="9"/>
      <c r="R16" s="58"/>
      <c r="S16" s="16"/>
      <c r="T16" s="16"/>
      <c r="U16" s="16"/>
      <c r="V16" s="83"/>
      <c r="W16" s="16"/>
      <c r="X16" s="16"/>
      <c r="Y16" s="16"/>
      <c r="Z16" s="16"/>
      <c r="AA16" s="16"/>
      <c r="AB16" s="16"/>
      <c r="AC16" s="16"/>
    </row>
    <row r="17" spans="1:33" s="8" customFormat="1" ht="21" customHeight="1" x14ac:dyDescent="0.25">
      <c r="B17" s="10"/>
      <c r="C17" s="10"/>
      <c r="D17" s="183"/>
      <c r="E17" s="183"/>
      <c r="F17" s="183"/>
      <c r="G17" s="183"/>
      <c r="H17" s="183"/>
      <c r="I17" s="183"/>
      <c r="J17" s="183"/>
      <c r="K17" s="183"/>
      <c r="L17" s="183"/>
      <c r="M17" s="9"/>
      <c r="N17" s="9"/>
      <c r="O17" s="9"/>
      <c r="P17" s="51"/>
      <c r="Q17" s="9"/>
      <c r="R17" s="181" t="s">
        <v>14</v>
      </c>
      <c r="S17" s="181"/>
      <c r="T17" s="181"/>
      <c r="U17" s="181"/>
      <c r="V17" s="181"/>
      <c r="W17" s="181"/>
      <c r="X17" s="181"/>
      <c r="Y17" s="181"/>
      <c r="Z17" s="181"/>
      <c r="AA17" s="181"/>
      <c r="AB17" s="181"/>
      <c r="AC17" s="181"/>
    </row>
    <row r="18" spans="1:33" s="8" customFormat="1" ht="21" customHeight="1" x14ac:dyDescent="0.25">
      <c r="B18" s="10"/>
      <c r="C18" s="10"/>
      <c r="D18" s="183"/>
      <c r="E18" s="183"/>
      <c r="F18" s="183"/>
      <c r="G18" s="183"/>
      <c r="H18" s="183"/>
      <c r="I18" s="183"/>
      <c r="J18" s="183"/>
      <c r="K18" s="183"/>
      <c r="L18" s="183"/>
      <c r="M18" s="9"/>
      <c r="N18" s="9"/>
      <c r="O18" s="9"/>
      <c r="P18" s="51"/>
      <c r="Q18" s="9"/>
      <c r="R18" s="46"/>
      <c r="S18" s="9"/>
      <c r="T18" s="9"/>
      <c r="U18" s="9"/>
      <c r="V18" s="77"/>
      <c r="W18" s="9"/>
      <c r="X18" s="9"/>
      <c r="Y18" s="9"/>
      <c r="Z18" s="9"/>
      <c r="AA18" s="9"/>
      <c r="AB18" s="9"/>
      <c r="AC18" s="9"/>
    </row>
    <row r="19" spans="1:33" s="8" customFormat="1" ht="21" customHeight="1" x14ac:dyDescent="0.25">
      <c r="B19" s="10"/>
      <c r="C19" s="10"/>
      <c r="D19" s="183"/>
      <c r="E19" s="183"/>
      <c r="F19" s="183"/>
      <c r="G19" s="183"/>
      <c r="H19" s="183"/>
      <c r="I19" s="183"/>
      <c r="J19" s="183"/>
      <c r="K19" s="183"/>
      <c r="L19" s="183"/>
      <c r="M19" s="9"/>
      <c r="N19" s="9"/>
      <c r="O19" s="9"/>
      <c r="P19" s="51"/>
      <c r="Q19" s="9"/>
      <c r="R19" s="46"/>
      <c r="S19" s="9"/>
      <c r="T19" s="9"/>
      <c r="U19" s="9"/>
      <c r="V19" s="77"/>
      <c r="W19" s="9"/>
      <c r="X19" s="9"/>
      <c r="Y19" s="158"/>
      <c r="Z19" s="158"/>
      <c r="AA19" s="9"/>
      <c r="AB19" s="9"/>
      <c r="AC19" s="9"/>
    </row>
    <row r="20" spans="1:33" s="8" customFormat="1" ht="21" customHeight="1" x14ac:dyDescent="0.25">
      <c r="B20" s="10"/>
      <c r="C20" s="10"/>
      <c r="D20" s="183"/>
      <c r="E20" s="183"/>
      <c r="F20" s="183"/>
      <c r="G20" s="183"/>
      <c r="H20" s="183"/>
      <c r="I20" s="183"/>
      <c r="J20" s="183"/>
      <c r="K20" s="183"/>
      <c r="L20" s="183"/>
      <c r="M20" s="9"/>
      <c r="N20" s="9"/>
      <c r="O20" s="9"/>
      <c r="P20" s="63" t="s">
        <v>22</v>
      </c>
      <c r="Q20" s="64"/>
      <c r="R20" s="72">
        <v>5000</v>
      </c>
      <c r="S20" s="9"/>
      <c r="T20" s="9"/>
      <c r="U20" s="9"/>
      <c r="V20" s="77"/>
      <c r="W20" s="9"/>
      <c r="X20" s="9"/>
      <c r="Y20" s="158">
        <f>SUMIF(R23,"micro",Z20)</f>
        <v>0</v>
      </c>
      <c r="Z20" s="158">
        <v>9</v>
      </c>
      <c r="AA20" s="9"/>
      <c r="AB20" s="9"/>
      <c r="AC20" s="9"/>
    </row>
    <row r="21" spans="1:33" s="8" customFormat="1" ht="21" customHeight="1" x14ac:dyDescent="0.25">
      <c r="B21" s="10"/>
      <c r="C21" s="10"/>
      <c r="D21" s="183"/>
      <c r="E21" s="183"/>
      <c r="F21" s="183"/>
      <c r="G21" s="183"/>
      <c r="H21" s="183"/>
      <c r="I21" s="183"/>
      <c r="J21" s="183"/>
      <c r="K21" s="183"/>
      <c r="L21" s="183"/>
      <c r="M21" s="9"/>
      <c r="N21" s="9"/>
      <c r="O21" s="9"/>
      <c r="P21" s="63" t="s">
        <v>31</v>
      </c>
      <c r="Q21" s="64"/>
      <c r="R21" s="73">
        <v>5</v>
      </c>
      <c r="S21" s="9" t="s">
        <v>28</v>
      </c>
      <c r="U21" s="62"/>
      <c r="V21" s="84"/>
      <c r="Y21" s="158">
        <v>1</v>
      </c>
      <c r="Z21" s="158">
        <v>99</v>
      </c>
      <c r="AA21" s="9"/>
      <c r="AB21" s="9"/>
      <c r="AC21" s="9"/>
    </row>
    <row r="22" spans="1:33" s="8" customFormat="1" ht="21" customHeight="1" x14ac:dyDescent="0.25">
      <c r="B22" s="10"/>
      <c r="C22" s="10"/>
      <c r="D22" s="183"/>
      <c r="E22" s="183"/>
      <c r="F22" s="183"/>
      <c r="G22" s="183"/>
      <c r="H22" s="183"/>
      <c r="I22" s="183"/>
      <c r="J22" s="183"/>
      <c r="K22" s="183"/>
      <c r="L22" s="183"/>
      <c r="M22" s="9"/>
      <c r="N22" s="9"/>
      <c r="O22" s="9"/>
      <c r="P22" s="63" t="s">
        <v>37</v>
      </c>
      <c r="Q22" s="156"/>
      <c r="R22" s="154">
        <v>1.4999999999999999E-2</v>
      </c>
      <c r="S22" s="9"/>
      <c r="T22" s="9"/>
      <c r="U22" s="9"/>
      <c r="V22" s="77"/>
      <c r="W22" s="9"/>
      <c r="X22" s="9"/>
      <c r="Y22" s="158">
        <f>SUM(Y20:Y21)</f>
        <v>1</v>
      </c>
      <c r="Z22" s="158"/>
      <c r="AA22" s="9"/>
      <c r="AB22" s="9"/>
      <c r="AC22" s="9"/>
    </row>
    <row r="23" spans="1:33" s="8" customFormat="1" ht="21" customHeight="1" x14ac:dyDescent="0.25">
      <c r="B23" s="10"/>
      <c r="C23" s="10"/>
      <c r="D23" s="10"/>
      <c r="E23" s="10"/>
      <c r="F23" s="10"/>
      <c r="G23" s="10"/>
      <c r="H23" s="91"/>
      <c r="I23" s="10"/>
      <c r="J23" s="10"/>
      <c r="K23" s="10"/>
      <c r="L23" s="10"/>
      <c r="M23" s="9"/>
      <c r="N23" s="9"/>
      <c r="O23" s="9"/>
      <c r="P23" s="63" t="s">
        <v>40</v>
      </c>
      <c r="Q23" s="156"/>
      <c r="R23" s="157" t="s">
        <v>41</v>
      </c>
      <c r="S23" s="9"/>
      <c r="T23" s="9"/>
      <c r="U23" s="9"/>
      <c r="V23" s="77"/>
      <c r="W23" s="9"/>
      <c r="X23" s="9"/>
      <c r="Y23" s="158"/>
      <c r="Z23" s="158">
        <f>SUMIF(R23,"micro",Z21)</f>
        <v>0</v>
      </c>
      <c r="AA23" s="9"/>
      <c r="AB23" s="9"/>
      <c r="AC23" s="9"/>
    </row>
    <row r="24" spans="1:33" s="8" customFormat="1" ht="21" customHeight="1" x14ac:dyDescent="0.25">
      <c r="B24" s="9"/>
      <c r="C24" s="9"/>
      <c r="D24" s="22" t="s">
        <v>32</v>
      </c>
      <c r="H24" s="90"/>
      <c r="M24" s="9"/>
      <c r="N24" s="9"/>
      <c r="O24" s="9"/>
      <c r="P24" s="51"/>
      <c r="Q24" s="9"/>
      <c r="R24" s="46"/>
      <c r="S24" s="9"/>
      <c r="T24" s="9"/>
      <c r="U24" s="9"/>
      <c r="V24" s="77"/>
      <c r="W24" s="9"/>
      <c r="X24" s="9"/>
      <c r="Y24" s="158"/>
      <c r="Z24" s="158">
        <v>1</v>
      </c>
      <c r="AA24" s="9"/>
      <c r="AB24" s="9"/>
      <c r="AC24" s="9"/>
    </row>
    <row r="25" spans="1:33" s="8" customFormat="1" ht="21" customHeight="1" x14ac:dyDescent="0.35">
      <c r="B25" s="9"/>
      <c r="C25" s="9"/>
      <c r="D25" s="23" t="s">
        <v>33</v>
      </c>
      <c r="E25" s="11"/>
      <c r="F25" s="11"/>
      <c r="G25" s="11"/>
      <c r="H25" s="92"/>
      <c r="I25" s="11"/>
      <c r="J25" s="11"/>
      <c r="K25" s="11"/>
      <c r="L25" s="11"/>
      <c r="M25" s="9"/>
      <c r="N25" s="9"/>
      <c r="O25" s="9"/>
      <c r="P25" s="51"/>
      <c r="Q25" s="9"/>
      <c r="R25" s="46"/>
      <c r="S25" s="9"/>
      <c r="T25" s="9"/>
      <c r="U25" s="9"/>
      <c r="V25" s="77"/>
      <c r="W25" s="9"/>
      <c r="X25" s="9"/>
      <c r="Y25" s="158"/>
      <c r="Z25" s="158">
        <f>SUM(Z23:Z24)</f>
        <v>1</v>
      </c>
      <c r="AA25" s="9"/>
      <c r="AB25" s="9"/>
      <c r="AC25" s="9"/>
    </row>
    <row r="26" spans="1:33" s="8" customFormat="1" ht="35.450000000000003" customHeight="1" x14ac:dyDescent="0.35">
      <c r="B26" s="9"/>
      <c r="C26" s="9"/>
      <c r="D26" s="23"/>
      <c r="E26" s="11"/>
      <c r="F26" s="11"/>
      <c r="G26" s="11"/>
      <c r="H26" s="92"/>
      <c r="I26" s="11"/>
      <c r="J26" s="11"/>
      <c r="K26" s="11"/>
      <c r="L26" s="11"/>
      <c r="M26" s="9"/>
      <c r="N26" s="9"/>
      <c r="O26" s="9"/>
      <c r="P26" s="51"/>
      <c r="Q26" s="9"/>
      <c r="R26" s="46"/>
      <c r="S26" s="9"/>
      <c r="T26" s="9"/>
      <c r="U26" s="9"/>
      <c r="V26" s="77"/>
      <c r="W26" s="9"/>
      <c r="X26" s="9"/>
      <c r="Y26" s="158"/>
      <c r="Z26" s="158"/>
      <c r="AA26" s="9"/>
      <c r="AB26" s="9"/>
      <c r="AC26" s="9"/>
    </row>
    <row r="27" spans="1:33" s="8" customFormat="1" ht="21" customHeight="1" x14ac:dyDescent="0.35">
      <c r="B27" s="9"/>
      <c r="C27" s="9"/>
      <c r="D27" s="23"/>
      <c r="E27" s="11"/>
      <c r="F27" s="11"/>
      <c r="G27" s="11"/>
      <c r="H27" s="92"/>
      <c r="I27" s="11"/>
      <c r="J27" s="11"/>
      <c r="K27" s="11"/>
      <c r="L27" s="11"/>
      <c r="M27" s="9"/>
      <c r="N27" s="9"/>
      <c r="O27" s="9"/>
      <c r="P27" s="51"/>
      <c r="Q27" s="9"/>
      <c r="R27" s="46"/>
      <c r="S27" s="9"/>
      <c r="T27" s="9"/>
      <c r="U27" s="9"/>
      <c r="V27" s="77"/>
      <c r="W27" s="9"/>
      <c r="X27" s="9"/>
      <c r="Y27" s="9"/>
      <c r="Z27" s="9"/>
      <c r="AA27" s="9"/>
      <c r="AB27" s="9"/>
      <c r="AC27" s="9"/>
    </row>
    <row r="28" spans="1:33" s="8" customFormat="1" ht="21" customHeight="1" x14ac:dyDescent="0.35">
      <c r="B28" s="9"/>
      <c r="C28" s="9"/>
      <c r="D28" s="23"/>
      <c r="E28" s="11"/>
      <c r="F28" s="11"/>
      <c r="G28" s="11"/>
      <c r="H28" s="92"/>
      <c r="I28" s="11"/>
      <c r="J28" s="11"/>
      <c r="K28" s="11"/>
      <c r="L28" s="11"/>
      <c r="M28" s="9"/>
      <c r="N28" s="9"/>
      <c r="O28" s="9"/>
      <c r="P28" s="51"/>
      <c r="Q28" s="9"/>
      <c r="R28" s="46"/>
      <c r="S28" s="9"/>
      <c r="T28" s="9"/>
      <c r="U28" s="9"/>
      <c r="V28" s="77"/>
      <c r="W28" s="9"/>
      <c r="X28" s="9"/>
      <c r="Y28" s="9"/>
      <c r="Z28" s="9"/>
      <c r="AA28" s="9"/>
      <c r="AB28" s="9"/>
      <c r="AC28" s="9"/>
    </row>
    <row r="29" spans="1:33" s="8" customFormat="1" ht="37.9" customHeight="1" x14ac:dyDescent="0.35">
      <c r="B29" s="9"/>
      <c r="C29" s="9"/>
      <c r="D29" s="23"/>
      <c r="E29" s="11"/>
      <c r="F29" s="11"/>
      <c r="G29" s="11"/>
      <c r="H29" s="92"/>
      <c r="I29" s="11"/>
      <c r="J29" s="11"/>
      <c r="K29" s="11"/>
      <c r="L29" s="11"/>
      <c r="M29" s="9"/>
      <c r="N29" s="9"/>
      <c r="O29" s="9"/>
      <c r="P29" s="51"/>
      <c r="Q29" s="9"/>
      <c r="R29" s="46"/>
      <c r="S29" s="9"/>
      <c r="T29" s="9"/>
      <c r="U29" s="9"/>
      <c r="V29" s="77"/>
      <c r="W29" s="9"/>
      <c r="X29" s="9"/>
      <c r="Y29" s="9"/>
      <c r="Z29" s="9"/>
      <c r="AA29" s="9"/>
      <c r="AB29" s="9"/>
      <c r="AC29" s="9"/>
    </row>
    <row r="30" spans="1:33" s="8" customFormat="1" ht="21" customHeight="1" x14ac:dyDescent="0.25">
      <c r="A30" s="9"/>
      <c r="B30" s="12"/>
      <c r="C30" s="9"/>
      <c r="D30" s="9"/>
      <c r="E30" s="9"/>
      <c r="F30" s="9"/>
      <c r="G30" s="9"/>
      <c r="H30" s="93"/>
      <c r="I30" s="9"/>
      <c r="J30" s="9"/>
      <c r="K30" s="9"/>
      <c r="M30" s="9"/>
      <c r="N30" s="9"/>
      <c r="O30" s="9"/>
      <c r="P30" s="52"/>
      <c r="Q30" s="9"/>
      <c r="R30" s="61"/>
      <c r="S30" s="9"/>
      <c r="T30" s="9"/>
      <c r="U30" s="9"/>
      <c r="V30" s="77"/>
      <c r="Z30" s="14"/>
      <c r="AA30" s="14"/>
      <c r="AB30" s="14"/>
      <c r="AC30" s="15"/>
      <c r="AD30" s="15"/>
      <c r="AE30" s="15"/>
      <c r="AF30" s="15"/>
      <c r="AG30" s="15"/>
    </row>
    <row r="31" spans="1:33" s="2" customFormat="1" ht="21" customHeight="1" x14ac:dyDescent="0.25">
      <c r="A31" s="4"/>
      <c r="B31" s="139" t="s">
        <v>16</v>
      </c>
      <c r="C31" s="139"/>
      <c r="D31" s="139" t="s">
        <v>17</v>
      </c>
      <c r="E31" s="139"/>
      <c r="F31" s="139" t="s">
        <v>18</v>
      </c>
      <c r="G31" s="139"/>
      <c r="H31" s="140" t="s">
        <v>2</v>
      </c>
      <c r="I31" s="139"/>
      <c r="J31" s="139" t="s">
        <v>19</v>
      </c>
      <c r="K31" s="139"/>
      <c r="L31" s="139" t="s">
        <v>20</v>
      </c>
      <c r="M31" s="139"/>
      <c r="N31" s="139" t="s">
        <v>38</v>
      </c>
      <c r="O31" s="139" t="s">
        <v>39</v>
      </c>
      <c r="P31" s="141" t="s">
        <v>21</v>
      </c>
      <c r="Q31" s="142"/>
      <c r="R31" s="143" t="s">
        <v>23</v>
      </c>
      <c r="S31" s="144"/>
      <c r="T31" s="145" t="s">
        <v>15</v>
      </c>
      <c r="U31" s="146"/>
      <c r="V31" s="148" t="s">
        <v>30</v>
      </c>
      <c r="W31" s="147" t="s">
        <v>24</v>
      </c>
      <c r="X31" s="147"/>
    </row>
    <row r="32" spans="1:33" s="2" customFormat="1" ht="21" customHeight="1" x14ac:dyDescent="0.25">
      <c r="A32" s="4"/>
      <c r="B32" s="74">
        <v>1</v>
      </c>
      <c r="C32" s="65"/>
      <c r="D32" s="75">
        <v>5</v>
      </c>
      <c r="E32" s="75"/>
      <c r="F32" s="75">
        <v>2</v>
      </c>
      <c r="G32" s="66"/>
      <c r="H32" s="159">
        <f>((R20*R21)/(100000/Y22))/Z25</f>
        <v>0.25</v>
      </c>
      <c r="I32" s="66"/>
      <c r="J32" s="75">
        <v>15</v>
      </c>
      <c r="K32" s="66"/>
      <c r="L32" s="67">
        <f t="shared" ref="L32:L63" si="0">J32*D32</f>
        <v>75</v>
      </c>
      <c r="M32" s="67"/>
      <c r="N32" s="155">
        <f>(O32*0.2)</f>
        <v>-15.5625</v>
      </c>
      <c r="O32" s="155">
        <f>(-R32*$R$22)</f>
        <v>-77.8125</v>
      </c>
      <c r="P32" s="69">
        <f>(L32*(H32*10*$Y$22))</f>
        <v>187.5</v>
      </c>
      <c r="Q32" s="70"/>
      <c r="R32" s="85">
        <f>R$20+P32</f>
        <v>5187.5</v>
      </c>
      <c r="S32" s="87"/>
      <c r="T32" s="86">
        <f>((R32-R$20)/10000)*$Y$22</f>
        <v>1.8749999999999999E-2</v>
      </c>
      <c r="U32" s="87" t="str">
        <f>LEFT(T32,3)</f>
        <v>0.0</v>
      </c>
      <c r="V32" s="88">
        <f>((100000*H32)/R32)*$Y$22</f>
        <v>4.8192771084337354</v>
      </c>
      <c r="W32" s="8"/>
      <c r="X32" s="8"/>
      <c r="Y32" s="71"/>
      <c r="Z32" s="9"/>
      <c r="AA32" s="9"/>
      <c r="AB32" s="9"/>
      <c r="AC32" s="9"/>
      <c r="AD32" s="9"/>
      <c r="AE32" s="9"/>
      <c r="AF32" s="3"/>
    </row>
    <row r="33" spans="1:32" s="2" customFormat="1" ht="21" customHeight="1" x14ac:dyDescent="0.25">
      <c r="A33" s="4"/>
      <c r="B33" s="74">
        <v>2</v>
      </c>
      <c r="C33" s="65"/>
      <c r="D33" s="75">
        <v>5</v>
      </c>
      <c r="E33" s="75"/>
      <c r="F33" s="75">
        <v>2</v>
      </c>
      <c r="G33" s="66"/>
      <c r="H33" s="159">
        <f t="shared" ref="H33:H83" si="1">IF(((R32-R$20)/(1000/$Y$22))&lt;=1,H32,H$32+(U32/$Z$25))</f>
        <v>0.25</v>
      </c>
      <c r="I33" s="66"/>
      <c r="J33" s="75">
        <f>$J32</f>
        <v>15</v>
      </c>
      <c r="K33" s="66"/>
      <c r="L33" s="67">
        <f t="shared" si="0"/>
        <v>75</v>
      </c>
      <c r="M33" s="67"/>
      <c r="N33" s="155">
        <f>(O33*0.2)</f>
        <v>-16.125</v>
      </c>
      <c r="O33" s="155">
        <f>(-R33*$R$22)</f>
        <v>-80.625</v>
      </c>
      <c r="P33" s="69">
        <f>(L33*(H33*10*$Y$22))</f>
        <v>187.5</v>
      </c>
      <c r="Q33" s="70"/>
      <c r="R33" s="85">
        <f>R32+P33</f>
        <v>5375</v>
      </c>
      <c r="S33" s="87"/>
      <c r="T33" s="86">
        <f>((R33-R$20)/10000)*$Y$22</f>
        <v>3.7499999999999999E-2</v>
      </c>
      <c r="U33" s="87" t="str">
        <f>LEFT(T33,3)</f>
        <v>0.0</v>
      </c>
      <c r="V33" s="88">
        <f>((100000*H33)/R33)*$Y$22</f>
        <v>4.6511627906976747</v>
      </c>
      <c r="W33" s="9"/>
      <c r="X33" s="9"/>
      <c r="Y33" s="71"/>
      <c r="Z33" s="9"/>
      <c r="AA33" s="9"/>
      <c r="AB33" s="9"/>
      <c r="AC33" s="9"/>
      <c r="AD33" s="9"/>
      <c r="AE33" s="9"/>
      <c r="AF33" s="3"/>
    </row>
    <row r="34" spans="1:32" s="2" customFormat="1" ht="21" customHeight="1" x14ac:dyDescent="0.25">
      <c r="A34" s="4"/>
      <c r="B34" s="74">
        <v>3</v>
      </c>
      <c r="C34" s="65"/>
      <c r="D34" s="75">
        <v>5</v>
      </c>
      <c r="E34" s="75"/>
      <c r="F34" s="75">
        <v>2</v>
      </c>
      <c r="G34" s="66"/>
      <c r="H34" s="159">
        <f t="shared" si="1"/>
        <v>0.25</v>
      </c>
      <c r="I34" s="66"/>
      <c r="J34" s="75">
        <f t="shared" ref="J34:J83" si="2">$J33</f>
        <v>15</v>
      </c>
      <c r="K34" s="66"/>
      <c r="L34" s="67">
        <f t="shared" si="0"/>
        <v>75</v>
      </c>
      <c r="M34" s="67"/>
      <c r="N34" s="155">
        <f t="shared" ref="N34:N83" si="3">(O34*0.2)</f>
        <v>-16.6875</v>
      </c>
      <c r="O34" s="155">
        <f t="shared" ref="O34:O83" si="4">(-R34*$R$22)</f>
        <v>-83.4375</v>
      </c>
      <c r="P34" s="69">
        <f t="shared" ref="P34:P83" si="5">(L34*(H34*10*$Y$22))</f>
        <v>187.5</v>
      </c>
      <c r="Q34" s="70"/>
      <c r="R34" s="85">
        <f t="shared" ref="R34:R83" si="6">R33+P34</f>
        <v>5562.5</v>
      </c>
      <c r="S34" s="87"/>
      <c r="T34" s="86">
        <f>((R34-R$20)/10000)*$Y$22</f>
        <v>5.6250000000000001E-2</v>
      </c>
      <c r="U34" s="87" t="str">
        <f t="shared" ref="U34:U83" si="7">LEFT(T34,3)</f>
        <v>0.0</v>
      </c>
      <c r="V34" s="88">
        <f t="shared" ref="V34:V83" si="8">((100000*H34)/R34)*$Y$22</f>
        <v>4.4943820224719104</v>
      </c>
      <c r="W34" s="9"/>
      <c r="X34" s="9"/>
      <c r="Y34" s="71"/>
      <c r="Z34" s="9"/>
      <c r="AA34" s="9"/>
      <c r="AB34" s="9"/>
      <c r="AC34" s="9"/>
      <c r="AD34" s="9"/>
      <c r="AE34" s="9"/>
      <c r="AF34" s="3"/>
    </row>
    <row r="35" spans="1:32" s="2" customFormat="1" ht="21" customHeight="1" x14ac:dyDescent="0.25">
      <c r="A35" s="4"/>
      <c r="B35" s="74">
        <v>4</v>
      </c>
      <c r="C35" s="65"/>
      <c r="D35" s="75">
        <v>5</v>
      </c>
      <c r="E35" s="75"/>
      <c r="F35" s="75">
        <v>2</v>
      </c>
      <c r="G35" s="66"/>
      <c r="H35" s="159">
        <f>IF(((R34-R$20)/(1000/$Y$22))&lt;=1,H34,H$32+(U34/$Z$25))</f>
        <v>0.25</v>
      </c>
      <c r="I35" s="66"/>
      <c r="J35" s="75">
        <f t="shared" si="2"/>
        <v>15</v>
      </c>
      <c r="K35" s="66"/>
      <c r="L35" s="67">
        <f t="shared" si="0"/>
        <v>75</v>
      </c>
      <c r="M35" s="67"/>
      <c r="N35" s="155">
        <f t="shared" si="3"/>
        <v>-17.25</v>
      </c>
      <c r="O35" s="155">
        <f t="shared" si="4"/>
        <v>-86.25</v>
      </c>
      <c r="P35" s="69">
        <f t="shared" si="5"/>
        <v>187.5</v>
      </c>
      <c r="Q35" s="70"/>
      <c r="R35" s="85">
        <f t="shared" si="6"/>
        <v>5750</v>
      </c>
      <c r="S35" s="87"/>
      <c r="T35" s="86">
        <f t="shared" ref="T35:T83" si="9">((R35-R$20)/10000)*$Y$22</f>
        <v>7.4999999999999997E-2</v>
      </c>
      <c r="U35" s="87" t="str">
        <f>LEFT(T35,3)</f>
        <v>0.0</v>
      </c>
      <c r="V35" s="88">
        <f t="shared" si="8"/>
        <v>4.3478260869565215</v>
      </c>
      <c r="W35" s="102">
        <f>(R35-R20)/R20</f>
        <v>0.15</v>
      </c>
      <c r="X35" s="102"/>
      <c r="Y35" s="103" t="s">
        <v>25</v>
      </c>
      <c r="Z35" s="104"/>
      <c r="AA35" s="105"/>
      <c r="AB35" s="105"/>
      <c r="AC35" s="105"/>
      <c r="AD35" s="105"/>
      <c r="AE35" s="105"/>
      <c r="AF35" s="3"/>
    </row>
    <row r="36" spans="1:32" s="2" customFormat="1" ht="21" customHeight="1" x14ac:dyDescent="0.25">
      <c r="A36" s="4"/>
      <c r="B36" s="74">
        <v>5</v>
      </c>
      <c r="C36" s="65"/>
      <c r="D36" s="75">
        <v>5</v>
      </c>
      <c r="E36" s="75"/>
      <c r="F36" s="75">
        <v>2</v>
      </c>
      <c r="G36" s="66"/>
      <c r="H36" s="159">
        <f t="shared" si="1"/>
        <v>0.25</v>
      </c>
      <c r="I36" s="66"/>
      <c r="J36" s="75">
        <f t="shared" si="2"/>
        <v>15</v>
      </c>
      <c r="K36" s="66"/>
      <c r="L36" s="67">
        <f t="shared" si="0"/>
        <v>75</v>
      </c>
      <c r="M36" s="67"/>
      <c r="N36" s="155">
        <f t="shared" si="3"/>
        <v>-17.8125</v>
      </c>
      <c r="O36" s="155">
        <f t="shared" si="4"/>
        <v>-89.0625</v>
      </c>
      <c r="P36" s="69">
        <f t="shared" si="5"/>
        <v>187.5</v>
      </c>
      <c r="Q36" s="70"/>
      <c r="R36" s="85">
        <f t="shared" si="6"/>
        <v>5937.5</v>
      </c>
      <c r="S36" s="87"/>
      <c r="T36" s="86">
        <f t="shared" si="9"/>
        <v>9.375E-2</v>
      </c>
      <c r="U36" s="87" t="str">
        <f t="shared" si="7"/>
        <v>0.0</v>
      </c>
      <c r="V36" s="88">
        <f t="shared" si="8"/>
        <v>4.2105263157894735</v>
      </c>
      <c r="W36" s="106"/>
      <c r="X36" s="106"/>
      <c r="Y36" s="103"/>
      <c r="Z36" s="104"/>
      <c r="AA36" s="105"/>
      <c r="AB36" s="105"/>
      <c r="AC36" s="105"/>
      <c r="AD36" s="105"/>
      <c r="AE36" s="105"/>
      <c r="AF36" s="3"/>
    </row>
    <row r="37" spans="1:32" s="2" customFormat="1" ht="18" x14ac:dyDescent="0.25">
      <c r="A37" s="4"/>
      <c r="B37" s="74">
        <v>6</v>
      </c>
      <c r="C37" s="65"/>
      <c r="D37" s="75">
        <v>5</v>
      </c>
      <c r="E37" s="75"/>
      <c r="F37" s="75">
        <v>2</v>
      </c>
      <c r="G37" s="66"/>
      <c r="H37" s="159">
        <f t="shared" si="1"/>
        <v>0.25</v>
      </c>
      <c r="I37" s="66"/>
      <c r="J37" s="75">
        <f t="shared" si="2"/>
        <v>15</v>
      </c>
      <c r="K37" s="66"/>
      <c r="L37" s="67">
        <f t="shared" si="0"/>
        <v>75</v>
      </c>
      <c r="M37" s="67"/>
      <c r="N37" s="155">
        <f t="shared" si="3"/>
        <v>-18.375</v>
      </c>
      <c r="O37" s="155">
        <f t="shared" si="4"/>
        <v>-91.875</v>
      </c>
      <c r="P37" s="69">
        <f t="shared" si="5"/>
        <v>187.5</v>
      </c>
      <c r="Q37" s="70"/>
      <c r="R37" s="85">
        <f t="shared" si="6"/>
        <v>6125</v>
      </c>
      <c r="S37" s="87"/>
      <c r="T37" s="86">
        <f t="shared" si="9"/>
        <v>0.1125</v>
      </c>
      <c r="U37" s="87" t="str">
        <f t="shared" si="7"/>
        <v>0.1</v>
      </c>
      <c r="V37" s="88">
        <f t="shared" si="8"/>
        <v>4.0816326530612246</v>
      </c>
      <c r="W37" s="106"/>
      <c r="X37" s="106"/>
      <c r="Y37" s="103"/>
      <c r="Z37" s="104"/>
      <c r="AA37" s="105"/>
      <c r="AB37" s="105"/>
      <c r="AC37" s="105"/>
      <c r="AD37" s="105"/>
      <c r="AE37" s="105"/>
      <c r="AF37" s="3"/>
    </row>
    <row r="38" spans="1:32" s="2" customFormat="1" ht="21" customHeight="1" x14ac:dyDescent="0.25">
      <c r="A38" s="4"/>
      <c r="B38" s="74">
        <v>7</v>
      </c>
      <c r="C38" s="65"/>
      <c r="D38" s="75">
        <v>5</v>
      </c>
      <c r="E38" s="75"/>
      <c r="F38" s="75">
        <v>2</v>
      </c>
      <c r="G38" s="66"/>
      <c r="H38" s="159">
        <f t="shared" si="1"/>
        <v>0.35</v>
      </c>
      <c r="I38" s="66"/>
      <c r="J38" s="75">
        <f t="shared" si="2"/>
        <v>15</v>
      </c>
      <c r="K38" s="66"/>
      <c r="L38" s="67">
        <f t="shared" si="0"/>
        <v>75</v>
      </c>
      <c r="M38" s="67"/>
      <c r="N38" s="155">
        <f t="shared" si="3"/>
        <v>-19.162500000000001</v>
      </c>
      <c r="O38" s="155">
        <f t="shared" si="4"/>
        <v>-95.8125</v>
      </c>
      <c r="P38" s="69">
        <f t="shared" si="5"/>
        <v>262.5</v>
      </c>
      <c r="Q38" s="70"/>
      <c r="R38" s="85">
        <f t="shared" si="6"/>
        <v>6387.5</v>
      </c>
      <c r="S38" s="87"/>
      <c r="T38" s="86">
        <f t="shared" si="9"/>
        <v>0.13875000000000001</v>
      </c>
      <c r="U38" s="87" t="str">
        <f t="shared" si="7"/>
        <v>0.1</v>
      </c>
      <c r="V38" s="88">
        <f t="shared" si="8"/>
        <v>5.4794520547945202</v>
      </c>
      <c r="W38" s="106"/>
      <c r="X38" s="106"/>
      <c r="Y38" s="103"/>
      <c r="Z38" s="104"/>
      <c r="AA38" s="105"/>
      <c r="AB38" s="105"/>
      <c r="AC38" s="105"/>
      <c r="AD38" s="105"/>
      <c r="AE38" s="105"/>
      <c r="AF38" s="3"/>
    </row>
    <row r="39" spans="1:32" s="2" customFormat="1" ht="21" customHeight="1" x14ac:dyDescent="0.25">
      <c r="A39" s="4"/>
      <c r="B39" s="74">
        <v>8</v>
      </c>
      <c r="C39" s="65"/>
      <c r="D39" s="75">
        <v>5</v>
      </c>
      <c r="E39" s="75"/>
      <c r="F39" s="75">
        <v>2</v>
      </c>
      <c r="G39" s="66"/>
      <c r="H39" s="159">
        <f t="shared" si="1"/>
        <v>0.35</v>
      </c>
      <c r="I39" s="66"/>
      <c r="J39" s="75">
        <f t="shared" si="2"/>
        <v>15</v>
      </c>
      <c r="K39" s="66"/>
      <c r="L39" s="67">
        <f t="shared" si="0"/>
        <v>75</v>
      </c>
      <c r="M39" s="67"/>
      <c r="N39" s="155">
        <f t="shared" si="3"/>
        <v>-19.950000000000003</v>
      </c>
      <c r="O39" s="155">
        <f t="shared" si="4"/>
        <v>-99.75</v>
      </c>
      <c r="P39" s="69">
        <f t="shared" si="5"/>
        <v>262.5</v>
      </c>
      <c r="Q39" s="70"/>
      <c r="R39" s="85">
        <f t="shared" si="6"/>
        <v>6650</v>
      </c>
      <c r="S39" s="87"/>
      <c r="T39" s="86">
        <f t="shared" si="9"/>
        <v>0.16500000000000001</v>
      </c>
      <c r="U39" s="87" t="str">
        <f t="shared" si="7"/>
        <v>0.1</v>
      </c>
      <c r="V39" s="88">
        <f t="shared" si="8"/>
        <v>5.2631578947368425</v>
      </c>
      <c r="W39" s="102">
        <f>(R39-R20)/R20</f>
        <v>0.33</v>
      </c>
      <c r="X39" s="102"/>
      <c r="Y39" s="103" t="s">
        <v>26</v>
      </c>
      <c r="Z39" s="104"/>
      <c r="AA39" s="105"/>
      <c r="AB39" s="105"/>
      <c r="AC39" s="105"/>
      <c r="AD39" s="105"/>
      <c r="AE39" s="105"/>
      <c r="AF39" s="3"/>
    </row>
    <row r="40" spans="1:32" s="3" customFormat="1" ht="21" customHeight="1" x14ac:dyDescent="0.25">
      <c r="A40" s="4"/>
      <c r="B40" s="74">
        <v>9</v>
      </c>
      <c r="C40" s="65"/>
      <c r="D40" s="75">
        <v>5</v>
      </c>
      <c r="E40" s="75"/>
      <c r="F40" s="75">
        <v>2</v>
      </c>
      <c r="G40" s="66"/>
      <c r="H40" s="159">
        <f t="shared" si="1"/>
        <v>0.35</v>
      </c>
      <c r="I40" s="66"/>
      <c r="J40" s="75">
        <f t="shared" si="2"/>
        <v>15</v>
      </c>
      <c r="K40" s="66"/>
      <c r="L40" s="67">
        <f t="shared" si="0"/>
        <v>75</v>
      </c>
      <c r="M40" s="67"/>
      <c r="N40" s="155">
        <f t="shared" si="3"/>
        <v>-20.737500000000001</v>
      </c>
      <c r="O40" s="155">
        <f t="shared" si="4"/>
        <v>-103.6875</v>
      </c>
      <c r="P40" s="69">
        <f t="shared" si="5"/>
        <v>262.5</v>
      </c>
      <c r="Q40" s="70"/>
      <c r="R40" s="85">
        <f t="shared" si="6"/>
        <v>6912.5</v>
      </c>
      <c r="S40" s="87"/>
      <c r="T40" s="86">
        <f t="shared" si="9"/>
        <v>0.19125</v>
      </c>
      <c r="U40" s="87" t="str">
        <f t="shared" si="7"/>
        <v>0.1</v>
      </c>
      <c r="V40" s="88">
        <f t="shared" si="8"/>
        <v>5.0632911392405067</v>
      </c>
      <c r="W40" s="106"/>
      <c r="X40" s="106"/>
      <c r="Y40" s="103"/>
      <c r="Z40" s="105"/>
      <c r="AA40" s="105"/>
      <c r="AB40" s="105"/>
      <c r="AC40" s="105"/>
      <c r="AD40" s="105"/>
      <c r="AE40" s="105"/>
    </row>
    <row r="41" spans="1:32" s="3" customFormat="1" ht="21" customHeight="1" x14ac:dyDescent="0.25">
      <c r="A41" s="4"/>
      <c r="B41" s="74">
        <v>10</v>
      </c>
      <c r="C41" s="65"/>
      <c r="D41" s="75">
        <v>5</v>
      </c>
      <c r="E41" s="75"/>
      <c r="F41" s="75">
        <v>2</v>
      </c>
      <c r="G41" s="66"/>
      <c r="H41" s="159">
        <f t="shared" si="1"/>
        <v>0.35</v>
      </c>
      <c r="I41" s="66"/>
      <c r="J41" s="75">
        <f t="shared" si="2"/>
        <v>15</v>
      </c>
      <c r="K41" s="66"/>
      <c r="L41" s="67">
        <f t="shared" si="0"/>
        <v>75</v>
      </c>
      <c r="M41" s="67"/>
      <c r="N41" s="155">
        <f t="shared" si="3"/>
        <v>-21.525000000000002</v>
      </c>
      <c r="O41" s="155">
        <f t="shared" si="4"/>
        <v>-107.625</v>
      </c>
      <c r="P41" s="69">
        <f t="shared" si="5"/>
        <v>262.5</v>
      </c>
      <c r="Q41" s="70"/>
      <c r="R41" s="85">
        <f t="shared" si="6"/>
        <v>7175</v>
      </c>
      <c r="S41" s="87"/>
      <c r="T41" s="86">
        <f t="shared" si="9"/>
        <v>0.2175</v>
      </c>
      <c r="U41" s="87" t="str">
        <f t="shared" si="7"/>
        <v>0.2</v>
      </c>
      <c r="V41" s="88">
        <f t="shared" si="8"/>
        <v>4.8780487804878048</v>
      </c>
      <c r="W41" s="106"/>
      <c r="X41" s="106"/>
      <c r="Y41" s="103"/>
      <c r="Z41" s="105"/>
      <c r="AA41" s="105"/>
      <c r="AB41" s="105"/>
      <c r="AC41" s="105"/>
      <c r="AD41" s="105"/>
      <c r="AE41" s="105"/>
    </row>
    <row r="42" spans="1:32" s="3" customFormat="1" ht="21" customHeight="1" x14ac:dyDescent="0.25">
      <c r="A42" s="4"/>
      <c r="B42" s="74">
        <v>11</v>
      </c>
      <c r="C42" s="65"/>
      <c r="D42" s="75">
        <v>5</v>
      </c>
      <c r="E42" s="75"/>
      <c r="F42" s="75">
        <v>2</v>
      </c>
      <c r="G42" s="66"/>
      <c r="H42" s="159">
        <f t="shared" si="1"/>
        <v>0.45</v>
      </c>
      <c r="I42" s="66"/>
      <c r="J42" s="75">
        <f t="shared" si="2"/>
        <v>15</v>
      </c>
      <c r="K42" s="66"/>
      <c r="L42" s="67">
        <f t="shared" si="0"/>
        <v>75</v>
      </c>
      <c r="M42" s="67"/>
      <c r="N42" s="155">
        <f t="shared" si="3"/>
        <v>-22.537500000000001</v>
      </c>
      <c r="O42" s="155">
        <f t="shared" si="4"/>
        <v>-112.6875</v>
      </c>
      <c r="P42" s="69">
        <f t="shared" si="5"/>
        <v>337.5</v>
      </c>
      <c r="Q42" s="70"/>
      <c r="R42" s="85">
        <f t="shared" si="6"/>
        <v>7512.5</v>
      </c>
      <c r="S42" s="87"/>
      <c r="T42" s="86">
        <f t="shared" si="9"/>
        <v>0.25124999999999997</v>
      </c>
      <c r="U42" s="87" t="str">
        <f t="shared" si="7"/>
        <v>0.2</v>
      </c>
      <c r="V42" s="88">
        <f t="shared" si="8"/>
        <v>5.9900166389351082</v>
      </c>
      <c r="W42" s="106"/>
      <c r="X42" s="106"/>
      <c r="Y42" s="103"/>
      <c r="Z42" s="105"/>
      <c r="AA42" s="105"/>
      <c r="AB42" s="105"/>
      <c r="AC42" s="105"/>
      <c r="AD42" s="105"/>
      <c r="AE42" s="105"/>
    </row>
    <row r="43" spans="1:32" s="3" customFormat="1" ht="24" customHeight="1" x14ac:dyDescent="0.25">
      <c r="A43" s="4"/>
      <c r="B43" s="74">
        <v>12</v>
      </c>
      <c r="C43" s="65"/>
      <c r="D43" s="75">
        <v>5</v>
      </c>
      <c r="E43" s="75"/>
      <c r="F43" s="75">
        <v>2</v>
      </c>
      <c r="G43" s="66"/>
      <c r="H43" s="159">
        <f t="shared" si="1"/>
        <v>0.45</v>
      </c>
      <c r="I43" s="66"/>
      <c r="J43" s="75">
        <f t="shared" si="2"/>
        <v>15</v>
      </c>
      <c r="K43" s="66"/>
      <c r="L43" s="67">
        <f t="shared" si="0"/>
        <v>75</v>
      </c>
      <c r="M43" s="67"/>
      <c r="N43" s="155">
        <f t="shared" si="3"/>
        <v>-23.55</v>
      </c>
      <c r="O43" s="155">
        <f t="shared" si="4"/>
        <v>-117.75</v>
      </c>
      <c r="P43" s="69">
        <f t="shared" si="5"/>
        <v>337.5</v>
      </c>
      <c r="Q43" s="70"/>
      <c r="R43" s="85">
        <f t="shared" si="6"/>
        <v>7850</v>
      </c>
      <c r="S43" s="87"/>
      <c r="T43" s="86">
        <f t="shared" si="9"/>
        <v>0.28499999999999998</v>
      </c>
      <c r="U43" s="87" t="str">
        <f t="shared" si="7"/>
        <v>0.2</v>
      </c>
      <c r="V43" s="88">
        <f t="shared" si="8"/>
        <v>5.7324840764331206</v>
      </c>
      <c r="W43" s="102">
        <f>(R43-R20)/R20</f>
        <v>0.56999999999999995</v>
      </c>
      <c r="X43" s="102"/>
      <c r="Y43" s="103" t="s">
        <v>26</v>
      </c>
      <c r="Z43" s="105"/>
      <c r="AA43" s="105"/>
      <c r="AB43" s="105"/>
      <c r="AC43" s="105"/>
      <c r="AD43" s="105"/>
      <c r="AE43" s="105"/>
    </row>
    <row r="44" spans="1:32" s="3" customFormat="1" ht="24" customHeight="1" x14ac:dyDescent="0.25">
      <c r="A44" s="4"/>
      <c r="B44" s="74">
        <v>13</v>
      </c>
      <c r="C44" s="65"/>
      <c r="D44" s="75">
        <v>5</v>
      </c>
      <c r="E44" s="75"/>
      <c r="F44" s="75">
        <v>2</v>
      </c>
      <c r="G44" s="66"/>
      <c r="H44" s="159">
        <f t="shared" si="1"/>
        <v>0.45</v>
      </c>
      <c r="I44" s="66"/>
      <c r="J44" s="75">
        <f t="shared" si="2"/>
        <v>15</v>
      </c>
      <c r="K44" s="66"/>
      <c r="L44" s="67">
        <f t="shared" si="0"/>
        <v>75</v>
      </c>
      <c r="M44" s="67"/>
      <c r="N44" s="155">
        <f t="shared" si="3"/>
        <v>-24.5625</v>
      </c>
      <c r="O44" s="155">
        <f t="shared" si="4"/>
        <v>-122.8125</v>
      </c>
      <c r="P44" s="69">
        <f t="shared" si="5"/>
        <v>337.5</v>
      </c>
      <c r="Q44" s="70"/>
      <c r="R44" s="85">
        <f t="shared" si="6"/>
        <v>8187.5</v>
      </c>
      <c r="S44" s="87"/>
      <c r="T44" s="86">
        <f t="shared" si="9"/>
        <v>0.31874999999999998</v>
      </c>
      <c r="U44" s="87" t="str">
        <f t="shared" si="7"/>
        <v>0.3</v>
      </c>
      <c r="V44" s="88">
        <f t="shared" si="8"/>
        <v>5.4961832061068705</v>
      </c>
      <c r="W44" s="105"/>
      <c r="X44" s="105"/>
      <c r="Y44" s="107"/>
      <c r="Z44" s="108"/>
      <c r="AA44" s="108"/>
      <c r="AB44" s="109"/>
      <c r="AC44" s="109"/>
      <c r="AD44" s="105"/>
      <c r="AE44" s="105"/>
    </row>
    <row r="45" spans="1:32" s="3" customFormat="1" ht="24" customHeight="1" x14ac:dyDescent="0.25">
      <c r="A45" s="4"/>
      <c r="B45" s="74">
        <v>14</v>
      </c>
      <c r="C45" s="65"/>
      <c r="D45" s="75">
        <v>5</v>
      </c>
      <c r="E45" s="75"/>
      <c r="F45" s="75">
        <v>2</v>
      </c>
      <c r="G45" s="66"/>
      <c r="H45" s="159">
        <f t="shared" si="1"/>
        <v>0.55000000000000004</v>
      </c>
      <c r="I45" s="66"/>
      <c r="J45" s="75">
        <f t="shared" si="2"/>
        <v>15</v>
      </c>
      <c r="K45" s="66"/>
      <c r="L45" s="67">
        <f t="shared" si="0"/>
        <v>75</v>
      </c>
      <c r="M45" s="67"/>
      <c r="N45" s="155">
        <f t="shared" si="3"/>
        <v>-25.8</v>
      </c>
      <c r="O45" s="155">
        <f t="shared" si="4"/>
        <v>-129</v>
      </c>
      <c r="P45" s="69">
        <f t="shared" si="5"/>
        <v>412.5</v>
      </c>
      <c r="Q45" s="70"/>
      <c r="R45" s="85">
        <f t="shared" si="6"/>
        <v>8600</v>
      </c>
      <c r="S45" s="87"/>
      <c r="T45" s="86">
        <f t="shared" si="9"/>
        <v>0.36</v>
      </c>
      <c r="U45" s="87" t="str">
        <f t="shared" si="7"/>
        <v>0.3</v>
      </c>
      <c r="V45" s="88">
        <f t="shared" si="8"/>
        <v>6.395348837209303</v>
      </c>
      <c r="W45" s="172"/>
      <c r="X45" s="172"/>
      <c r="Y45" s="173"/>
      <c r="Z45" s="173"/>
      <c r="AA45" s="173"/>
      <c r="AB45" s="173"/>
      <c r="AC45" s="173"/>
      <c r="AD45" s="173"/>
      <c r="AE45" s="173"/>
      <c r="AF45" s="20"/>
    </row>
    <row r="46" spans="1:32" s="3" customFormat="1" ht="24" customHeight="1" x14ac:dyDescent="0.25">
      <c r="A46" s="4"/>
      <c r="B46" s="74">
        <v>15</v>
      </c>
      <c r="C46" s="65"/>
      <c r="D46" s="75">
        <v>5</v>
      </c>
      <c r="E46" s="75"/>
      <c r="F46" s="75">
        <v>2</v>
      </c>
      <c r="G46" s="66"/>
      <c r="H46" s="159">
        <f t="shared" si="1"/>
        <v>0.55000000000000004</v>
      </c>
      <c r="I46" s="66"/>
      <c r="J46" s="75">
        <f t="shared" si="2"/>
        <v>15</v>
      </c>
      <c r="K46" s="66"/>
      <c r="L46" s="67">
        <f t="shared" si="0"/>
        <v>75</v>
      </c>
      <c r="M46" s="67"/>
      <c r="N46" s="155">
        <f t="shared" si="3"/>
        <v>-27.037500000000001</v>
      </c>
      <c r="O46" s="155">
        <f t="shared" si="4"/>
        <v>-135.1875</v>
      </c>
      <c r="P46" s="69">
        <f t="shared" si="5"/>
        <v>412.5</v>
      </c>
      <c r="Q46" s="70"/>
      <c r="R46" s="85">
        <f t="shared" si="6"/>
        <v>9012.5</v>
      </c>
      <c r="S46" s="87"/>
      <c r="T46" s="86">
        <f t="shared" si="9"/>
        <v>0.40125</v>
      </c>
      <c r="U46" s="87" t="str">
        <f t="shared" si="7"/>
        <v>0.4</v>
      </c>
      <c r="V46" s="88">
        <f t="shared" si="8"/>
        <v>6.1026352288488219</v>
      </c>
      <c r="W46" s="107"/>
      <c r="X46" s="107"/>
      <c r="Y46" s="107"/>
      <c r="Z46" s="110"/>
      <c r="AA46" s="110"/>
      <c r="AB46" s="110"/>
      <c r="AC46" s="110"/>
      <c r="AD46" s="110"/>
      <c r="AE46" s="110"/>
      <c r="AF46" s="21"/>
    </row>
    <row r="47" spans="1:32" s="3" customFormat="1" ht="24" customHeight="1" x14ac:dyDescent="0.25">
      <c r="A47" s="4"/>
      <c r="B47" s="74">
        <v>16</v>
      </c>
      <c r="C47" s="65"/>
      <c r="D47" s="75">
        <v>5</v>
      </c>
      <c r="E47" s="75"/>
      <c r="F47" s="75">
        <v>2</v>
      </c>
      <c r="G47" s="66"/>
      <c r="H47" s="159">
        <f t="shared" si="1"/>
        <v>0.65</v>
      </c>
      <c r="I47" s="66"/>
      <c r="J47" s="75">
        <f t="shared" si="2"/>
        <v>15</v>
      </c>
      <c r="K47" s="66"/>
      <c r="L47" s="67">
        <f t="shared" si="0"/>
        <v>75</v>
      </c>
      <c r="M47" s="67"/>
      <c r="N47" s="155">
        <f t="shared" si="3"/>
        <v>-28.5</v>
      </c>
      <c r="O47" s="155">
        <f t="shared" si="4"/>
        <v>-142.5</v>
      </c>
      <c r="P47" s="69">
        <f t="shared" si="5"/>
        <v>487.5</v>
      </c>
      <c r="Q47" s="70"/>
      <c r="R47" s="85">
        <f t="shared" si="6"/>
        <v>9500</v>
      </c>
      <c r="S47" s="87"/>
      <c r="T47" s="86">
        <f t="shared" si="9"/>
        <v>0.45</v>
      </c>
      <c r="U47" s="87" t="str">
        <f t="shared" si="7"/>
        <v>0.4</v>
      </c>
      <c r="V47" s="88">
        <f t="shared" si="8"/>
        <v>6.8421052631578947</v>
      </c>
      <c r="W47" s="102">
        <f>(R47-R20)/R20</f>
        <v>0.9</v>
      </c>
      <c r="X47" s="102"/>
      <c r="Y47" s="103" t="s">
        <v>26</v>
      </c>
      <c r="Z47" s="105"/>
      <c r="AA47" s="105"/>
      <c r="AB47" s="105"/>
      <c r="AC47" s="105"/>
      <c r="AD47" s="105"/>
      <c r="AE47" s="105"/>
    </row>
    <row r="48" spans="1:32" s="3" customFormat="1" ht="24" customHeight="1" x14ac:dyDescent="0.25">
      <c r="A48" s="4"/>
      <c r="B48" s="74">
        <v>17</v>
      </c>
      <c r="C48" s="65"/>
      <c r="D48" s="75">
        <v>5</v>
      </c>
      <c r="E48" s="75"/>
      <c r="F48" s="75">
        <v>2</v>
      </c>
      <c r="G48" s="66"/>
      <c r="H48" s="159">
        <f t="shared" si="1"/>
        <v>0.65</v>
      </c>
      <c r="I48" s="66"/>
      <c r="J48" s="75">
        <f t="shared" si="2"/>
        <v>15</v>
      </c>
      <c r="K48" s="66"/>
      <c r="L48" s="67">
        <f t="shared" si="0"/>
        <v>75</v>
      </c>
      <c r="M48" s="67"/>
      <c r="N48" s="155">
        <f t="shared" si="3"/>
        <v>-29.962500000000002</v>
      </c>
      <c r="O48" s="155">
        <f t="shared" si="4"/>
        <v>-149.8125</v>
      </c>
      <c r="P48" s="69">
        <f t="shared" si="5"/>
        <v>487.5</v>
      </c>
      <c r="Q48" s="70"/>
      <c r="R48" s="85">
        <f t="shared" si="6"/>
        <v>9987.5</v>
      </c>
      <c r="S48" s="87"/>
      <c r="T48" s="86">
        <f t="shared" si="9"/>
        <v>0.49875000000000003</v>
      </c>
      <c r="U48" s="87" t="str">
        <f t="shared" si="7"/>
        <v>0.4</v>
      </c>
      <c r="V48" s="88">
        <f t="shared" si="8"/>
        <v>6.5081351689612017</v>
      </c>
      <c r="W48" s="106"/>
      <c r="X48" s="106"/>
      <c r="Y48" s="103"/>
      <c r="Z48" s="105"/>
      <c r="AA48" s="105"/>
      <c r="AB48" s="105"/>
      <c r="AC48" s="105"/>
      <c r="AD48" s="105"/>
      <c r="AE48" s="105"/>
    </row>
    <row r="49" spans="1:31" s="3" customFormat="1" ht="24" customHeight="1" x14ac:dyDescent="0.25">
      <c r="A49" s="4"/>
      <c r="B49" s="74">
        <v>18</v>
      </c>
      <c r="C49" s="65"/>
      <c r="D49" s="75">
        <v>5</v>
      </c>
      <c r="E49" s="75"/>
      <c r="F49" s="75">
        <v>2</v>
      </c>
      <c r="G49" s="66"/>
      <c r="H49" s="159">
        <f t="shared" si="1"/>
        <v>0.65</v>
      </c>
      <c r="I49" s="66"/>
      <c r="J49" s="75">
        <f t="shared" si="2"/>
        <v>15</v>
      </c>
      <c r="K49" s="66"/>
      <c r="L49" s="67">
        <f t="shared" si="0"/>
        <v>75</v>
      </c>
      <c r="M49" s="67"/>
      <c r="N49" s="155">
        <f t="shared" si="3"/>
        <v>-31.425000000000001</v>
      </c>
      <c r="O49" s="155">
        <f t="shared" si="4"/>
        <v>-157.125</v>
      </c>
      <c r="P49" s="69">
        <f t="shared" si="5"/>
        <v>487.5</v>
      </c>
      <c r="Q49" s="70"/>
      <c r="R49" s="85">
        <f t="shared" si="6"/>
        <v>10475</v>
      </c>
      <c r="S49" s="87"/>
      <c r="T49" s="86">
        <f t="shared" si="9"/>
        <v>0.54749999999999999</v>
      </c>
      <c r="U49" s="87" t="str">
        <f t="shared" si="7"/>
        <v>0.5</v>
      </c>
      <c r="V49" s="88">
        <f t="shared" si="8"/>
        <v>6.2052505966587113</v>
      </c>
      <c r="W49" s="106"/>
      <c r="X49" s="106"/>
      <c r="Y49" s="103"/>
      <c r="Z49" s="105"/>
      <c r="AA49" s="105"/>
      <c r="AB49" s="105"/>
      <c r="AC49" s="105"/>
      <c r="AD49" s="105"/>
      <c r="AE49" s="105"/>
    </row>
    <row r="50" spans="1:31" s="3" customFormat="1" ht="24" customHeight="1" x14ac:dyDescent="0.25">
      <c r="A50" s="4"/>
      <c r="B50" s="74">
        <v>19</v>
      </c>
      <c r="C50" s="65"/>
      <c r="D50" s="75">
        <v>5</v>
      </c>
      <c r="E50" s="75"/>
      <c r="F50" s="75">
        <v>2</v>
      </c>
      <c r="G50" s="66"/>
      <c r="H50" s="159">
        <f t="shared" si="1"/>
        <v>0.75</v>
      </c>
      <c r="I50" s="66"/>
      <c r="J50" s="75">
        <f t="shared" si="2"/>
        <v>15</v>
      </c>
      <c r="K50" s="66"/>
      <c r="L50" s="67">
        <f t="shared" si="0"/>
        <v>75</v>
      </c>
      <c r="M50" s="67"/>
      <c r="N50" s="155">
        <f t="shared" si="3"/>
        <v>-33.112500000000004</v>
      </c>
      <c r="O50" s="155">
        <f t="shared" si="4"/>
        <v>-165.5625</v>
      </c>
      <c r="P50" s="69">
        <f t="shared" si="5"/>
        <v>562.5</v>
      </c>
      <c r="Q50" s="70"/>
      <c r="R50" s="85">
        <f t="shared" si="6"/>
        <v>11037.5</v>
      </c>
      <c r="S50" s="87"/>
      <c r="T50" s="86">
        <f t="shared" si="9"/>
        <v>0.60375000000000001</v>
      </c>
      <c r="U50" s="87" t="str">
        <f t="shared" si="7"/>
        <v>0.6</v>
      </c>
      <c r="V50" s="88">
        <f t="shared" si="8"/>
        <v>6.7950169875424686</v>
      </c>
      <c r="W50" s="106"/>
      <c r="X50" s="106"/>
      <c r="Y50" s="103"/>
      <c r="Z50" s="105"/>
      <c r="AA50" s="105"/>
      <c r="AB50" s="105"/>
      <c r="AC50" s="105"/>
      <c r="AD50" s="105"/>
      <c r="AE50" s="105"/>
    </row>
    <row r="51" spans="1:31" s="101" customFormat="1" ht="24" customHeight="1" x14ac:dyDescent="0.25">
      <c r="A51" s="99"/>
      <c r="B51" s="74">
        <v>20</v>
      </c>
      <c r="C51" s="65"/>
      <c r="D51" s="75">
        <v>5</v>
      </c>
      <c r="E51" s="75"/>
      <c r="F51" s="75">
        <v>2</v>
      </c>
      <c r="G51" s="100"/>
      <c r="H51" s="159">
        <f t="shared" si="1"/>
        <v>0.85</v>
      </c>
      <c r="I51" s="66"/>
      <c r="J51" s="75">
        <f t="shared" si="2"/>
        <v>15</v>
      </c>
      <c r="K51" s="66"/>
      <c r="L51" s="67">
        <f t="shared" si="0"/>
        <v>75</v>
      </c>
      <c r="M51" s="67"/>
      <c r="N51" s="155">
        <f t="shared" si="3"/>
        <v>-35.024999999999999</v>
      </c>
      <c r="O51" s="155">
        <f t="shared" si="4"/>
        <v>-175.125</v>
      </c>
      <c r="P51" s="69">
        <f t="shared" si="5"/>
        <v>637.5</v>
      </c>
      <c r="Q51" s="70"/>
      <c r="R51" s="85">
        <f t="shared" si="6"/>
        <v>11675</v>
      </c>
      <c r="S51" s="87"/>
      <c r="T51" s="86">
        <f t="shared" si="9"/>
        <v>0.66749999999999998</v>
      </c>
      <c r="U51" s="87" t="str">
        <f t="shared" si="7"/>
        <v>0.6</v>
      </c>
      <c r="V51" s="88">
        <f t="shared" si="8"/>
        <v>7.2805139186295502</v>
      </c>
      <c r="W51" s="153">
        <f>(R51-R20)/R20</f>
        <v>1.335</v>
      </c>
      <c r="X51" s="153"/>
      <c r="Y51" s="103" t="s">
        <v>26</v>
      </c>
      <c r="Z51" s="112"/>
      <c r="AA51" s="112"/>
      <c r="AB51" s="112"/>
      <c r="AC51" s="112"/>
      <c r="AD51" s="112"/>
      <c r="AE51" s="112"/>
    </row>
    <row r="52" spans="1:31" s="3" customFormat="1" ht="24" customHeight="1" x14ac:dyDescent="0.25">
      <c r="A52" s="4"/>
      <c r="B52" s="74">
        <v>21</v>
      </c>
      <c r="C52" s="65"/>
      <c r="D52" s="75">
        <v>5</v>
      </c>
      <c r="E52" s="75"/>
      <c r="F52" s="75">
        <v>2</v>
      </c>
      <c r="G52" s="66"/>
      <c r="H52" s="159">
        <f t="shared" si="1"/>
        <v>0.85</v>
      </c>
      <c r="I52" s="66"/>
      <c r="J52" s="75">
        <f t="shared" si="2"/>
        <v>15</v>
      </c>
      <c r="K52" s="66"/>
      <c r="L52" s="67">
        <f t="shared" si="0"/>
        <v>75</v>
      </c>
      <c r="M52" s="67"/>
      <c r="N52" s="155">
        <f t="shared" si="3"/>
        <v>-36.9375</v>
      </c>
      <c r="O52" s="155">
        <f t="shared" si="4"/>
        <v>-184.6875</v>
      </c>
      <c r="P52" s="69">
        <f t="shared" si="5"/>
        <v>637.5</v>
      </c>
      <c r="Q52" s="70"/>
      <c r="R52" s="85">
        <f t="shared" si="6"/>
        <v>12312.5</v>
      </c>
      <c r="S52" s="87"/>
      <c r="T52" s="86">
        <f t="shared" si="9"/>
        <v>0.73124999999999996</v>
      </c>
      <c r="U52" s="87" t="str">
        <f t="shared" si="7"/>
        <v>0.7</v>
      </c>
      <c r="V52" s="88">
        <f t="shared" si="8"/>
        <v>6.9035532994923861</v>
      </c>
      <c r="W52" s="106"/>
      <c r="X52" s="106"/>
      <c r="Y52" s="103"/>
      <c r="Z52" s="105"/>
      <c r="AA52" s="105"/>
      <c r="AB52" s="105"/>
      <c r="AC52" s="105"/>
      <c r="AD52" s="105"/>
      <c r="AE52" s="105"/>
    </row>
    <row r="53" spans="1:31" s="3" customFormat="1" ht="24" customHeight="1" x14ac:dyDescent="0.25">
      <c r="A53" s="4"/>
      <c r="B53" s="74">
        <v>22</v>
      </c>
      <c r="C53" s="65"/>
      <c r="D53" s="75">
        <v>5</v>
      </c>
      <c r="E53" s="75"/>
      <c r="F53" s="75">
        <v>2</v>
      </c>
      <c r="G53" s="66"/>
      <c r="H53" s="159">
        <f t="shared" si="1"/>
        <v>0.95</v>
      </c>
      <c r="I53" s="66"/>
      <c r="J53" s="75">
        <f t="shared" si="2"/>
        <v>15</v>
      </c>
      <c r="K53" s="66"/>
      <c r="L53" s="67">
        <f t="shared" si="0"/>
        <v>75</v>
      </c>
      <c r="M53" s="67"/>
      <c r="N53" s="155">
        <f t="shared" si="3"/>
        <v>-39.075000000000003</v>
      </c>
      <c r="O53" s="155">
        <f t="shared" si="4"/>
        <v>-195.375</v>
      </c>
      <c r="P53" s="69">
        <f t="shared" si="5"/>
        <v>712.5</v>
      </c>
      <c r="Q53" s="70"/>
      <c r="R53" s="85">
        <f t="shared" si="6"/>
        <v>13025</v>
      </c>
      <c r="S53" s="87"/>
      <c r="T53" s="86">
        <f t="shared" si="9"/>
        <v>0.80249999999999999</v>
      </c>
      <c r="U53" s="87" t="str">
        <f t="shared" si="7"/>
        <v>0.8</v>
      </c>
      <c r="V53" s="88">
        <f t="shared" si="8"/>
        <v>7.2936660268714011</v>
      </c>
      <c r="W53" s="106"/>
      <c r="X53" s="106"/>
      <c r="Y53" s="103"/>
      <c r="Z53" s="105"/>
      <c r="AA53" s="105"/>
      <c r="AB53" s="105"/>
      <c r="AC53" s="105"/>
      <c r="AD53" s="105"/>
      <c r="AE53" s="105"/>
    </row>
    <row r="54" spans="1:31" s="3" customFormat="1" ht="24" customHeight="1" x14ac:dyDescent="0.25">
      <c r="A54" s="4"/>
      <c r="B54" s="74">
        <v>23</v>
      </c>
      <c r="C54" s="65"/>
      <c r="D54" s="75">
        <v>5</v>
      </c>
      <c r="E54" s="75"/>
      <c r="F54" s="75">
        <v>2</v>
      </c>
      <c r="G54" s="66"/>
      <c r="H54" s="159">
        <f t="shared" si="1"/>
        <v>1.05</v>
      </c>
      <c r="I54" s="66"/>
      <c r="J54" s="75">
        <f t="shared" si="2"/>
        <v>15</v>
      </c>
      <c r="K54" s="66"/>
      <c r="L54" s="67">
        <f t="shared" si="0"/>
        <v>75</v>
      </c>
      <c r="M54" s="67"/>
      <c r="N54" s="155">
        <f t="shared" si="3"/>
        <v>-41.4375</v>
      </c>
      <c r="O54" s="155">
        <f t="shared" si="4"/>
        <v>-207.1875</v>
      </c>
      <c r="P54" s="69">
        <f t="shared" si="5"/>
        <v>787.5</v>
      </c>
      <c r="Q54" s="70"/>
      <c r="R54" s="85">
        <f t="shared" si="6"/>
        <v>13812.5</v>
      </c>
      <c r="S54" s="87"/>
      <c r="T54" s="86">
        <f t="shared" si="9"/>
        <v>0.88124999999999998</v>
      </c>
      <c r="U54" s="87" t="str">
        <f t="shared" si="7"/>
        <v>0.8</v>
      </c>
      <c r="V54" s="88">
        <f t="shared" si="8"/>
        <v>7.6018099547511309</v>
      </c>
      <c r="W54" s="106"/>
      <c r="X54" s="106"/>
      <c r="Y54" s="103"/>
      <c r="Z54" s="105"/>
      <c r="AA54" s="105"/>
      <c r="AB54" s="105"/>
      <c r="AC54" s="105"/>
      <c r="AD54" s="105"/>
      <c r="AE54" s="105"/>
    </row>
    <row r="55" spans="1:31" s="3" customFormat="1" ht="24" customHeight="1" x14ac:dyDescent="0.25">
      <c r="A55" s="4"/>
      <c r="B55" s="74">
        <v>24</v>
      </c>
      <c r="C55" s="65"/>
      <c r="D55" s="75">
        <v>5</v>
      </c>
      <c r="E55" s="75"/>
      <c r="F55" s="75">
        <v>2</v>
      </c>
      <c r="G55" s="66"/>
      <c r="H55" s="159">
        <f t="shared" si="1"/>
        <v>1.05</v>
      </c>
      <c r="I55" s="66"/>
      <c r="J55" s="75">
        <f t="shared" si="2"/>
        <v>15</v>
      </c>
      <c r="K55" s="66"/>
      <c r="L55" s="67">
        <f t="shared" si="0"/>
        <v>75</v>
      </c>
      <c r="M55" s="67"/>
      <c r="N55" s="155">
        <f t="shared" si="3"/>
        <v>-43.800000000000004</v>
      </c>
      <c r="O55" s="155">
        <f t="shared" si="4"/>
        <v>-219</v>
      </c>
      <c r="P55" s="69">
        <f t="shared" si="5"/>
        <v>787.5</v>
      </c>
      <c r="Q55" s="70"/>
      <c r="R55" s="85">
        <f t="shared" si="6"/>
        <v>14600</v>
      </c>
      <c r="S55" s="87"/>
      <c r="T55" s="86">
        <f t="shared" si="9"/>
        <v>0.96</v>
      </c>
      <c r="U55" s="87" t="str">
        <f t="shared" si="7"/>
        <v>0.9</v>
      </c>
      <c r="V55" s="88">
        <f t="shared" si="8"/>
        <v>7.1917808219178081</v>
      </c>
      <c r="W55" s="102">
        <f>(R55-R20)/R20</f>
        <v>1.92</v>
      </c>
      <c r="X55" s="102"/>
      <c r="Y55" s="103" t="s">
        <v>26</v>
      </c>
      <c r="Z55" s="105"/>
      <c r="AA55" s="105"/>
      <c r="AB55" s="105"/>
      <c r="AC55" s="105"/>
      <c r="AD55" s="105"/>
      <c r="AE55" s="105"/>
    </row>
    <row r="56" spans="1:31" s="3" customFormat="1" ht="24" customHeight="1" x14ac:dyDescent="0.25">
      <c r="A56" s="4"/>
      <c r="B56" s="74">
        <v>25</v>
      </c>
      <c r="C56" s="65"/>
      <c r="D56" s="75">
        <v>5</v>
      </c>
      <c r="E56" s="75"/>
      <c r="F56" s="75">
        <v>2</v>
      </c>
      <c r="G56" s="66"/>
      <c r="H56" s="159">
        <f t="shared" si="1"/>
        <v>1.1499999999999999</v>
      </c>
      <c r="I56" s="66"/>
      <c r="J56" s="75">
        <f t="shared" si="2"/>
        <v>15</v>
      </c>
      <c r="K56" s="66"/>
      <c r="L56" s="67">
        <f t="shared" si="0"/>
        <v>75</v>
      </c>
      <c r="M56" s="67"/>
      <c r="N56" s="155">
        <f t="shared" si="3"/>
        <v>-46.387500000000003</v>
      </c>
      <c r="O56" s="155">
        <f t="shared" si="4"/>
        <v>-231.9375</v>
      </c>
      <c r="P56" s="69">
        <f t="shared" si="5"/>
        <v>862.5</v>
      </c>
      <c r="Q56" s="70"/>
      <c r="R56" s="85">
        <f t="shared" si="6"/>
        <v>15462.5</v>
      </c>
      <c r="S56" s="87"/>
      <c r="T56" s="86">
        <f t="shared" si="9"/>
        <v>1.0462499999999999</v>
      </c>
      <c r="U56" s="87" t="str">
        <f t="shared" si="7"/>
        <v>1.0</v>
      </c>
      <c r="V56" s="88">
        <f t="shared" si="8"/>
        <v>7.4373484236054965</v>
      </c>
      <c r="W56" s="106"/>
      <c r="X56" s="106"/>
      <c r="Y56" s="103"/>
      <c r="Z56" s="105"/>
      <c r="AA56" s="105"/>
      <c r="AB56" s="105"/>
      <c r="AC56" s="105"/>
      <c r="AD56" s="105"/>
      <c r="AE56" s="105"/>
    </row>
    <row r="57" spans="1:31" s="3" customFormat="1" ht="24" customHeight="1" x14ac:dyDescent="0.25">
      <c r="A57" s="4"/>
      <c r="B57" s="74">
        <v>26</v>
      </c>
      <c r="C57" s="65"/>
      <c r="D57" s="75">
        <v>5</v>
      </c>
      <c r="E57" s="75"/>
      <c r="F57" s="75">
        <v>2</v>
      </c>
      <c r="G57" s="66"/>
      <c r="H57" s="159">
        <f t="shared" si="1"/>
        <v>1.25</v>
      </c>
      <c r="I57" s="66"/>
      <c r="J57" s="75">
        <f t="shared" si="2"/>
        <v>15</v>
      </c>
      <c r="K57" s="66"/>
      <c r="L57" s="67">
        <f t="shared" si="0"/>
        <v>75</v>
      </c>
      <c r="M57" s="67"/>
      <c r="N57" s="155">
        <f t="shared" si="3"/>
        <v>-49.2</v>
      </c>
      <c r="O57" s="155">
        <f t="shared" si="4"/>
        <v>-246</v>
      </c>
      <c r="P57" s="69">
        <f t="shared" si="5"/>
        <v>937.5</v>
      </c>
      <c r="Q57" s="70"/>
      <c r="R57" s="85">
        <f t="shared" si="6"/>
        <v>16400</v>
      </c>
      <c r="S57" s="87"/>
      <c r="T57" s="86">
        <f t="shared" si="9"/>
        <v>1.1399999999999999</v>
      </c>
      <c r="U57" s="87" t="str">
        <f t="shared" si="7"/>
        <v>1.1</v>
      </c>
      <c r="V57" s="88">
        <f t="shared" si="8"/>
        <v>7.6219512195121952</v>
      </c>
      <c r="W57" s="106"/>
      <c r="X57" s="106"/>
      <c r="Y57" s="113"/>
      <c r="Z57" s="105"/>
      <c r="AA57" s="108"/>
      <c r="AB57" s="109"/>
      <c r="AC57" s="109"/>
      <c r="AD57" s="105"/>
      <c r="AE57" s="105"/>
    </row>
    <row r="58" spans="1:31" s="3" customFormat="1" ht="24" customHeight="1" x14ac:dyDescent="0.25">
      <c r="A58" s="4"/>
      <c r="B58" s="74">
        <v>27</v>
      </c>
      <c r="C58" s="65"/>
      <c r="D58" s="75">
        <v>5</v>
      </c>
      <c r="E58" s="75"/>
      <c r="F58" s="75">
        <v>2</v>
      </c>
      <c r="G58" s="66"/>
      <c r="H58" s="159">
        <f t="shared" si="1"/>
        <v>1.35</v>
      </c>
      <c r="I58" s="66"/>
      <c r="J58" s="75">
        <f t="shared" si="2"/>
        <v>15</v>
      </c>
      <c r="K58" s="66"/>
      <c r="L58" s="67">
        <f t="shared" si="0"/>
        <v>75</v>
      </c>
      <c r="M58" s="67"/>
      <c r="N58" s="155">
        <f t="shared" si="3"/>
        <v>-52.237500000000004</v>
      </c>
      <c r="O58" s="155">
        <f t="shared" si="4"/>
        <v>-261.1875</v>
      </c>
      <c r="P58" s="69">
        <f t="shared" si="5"/>
        <v>1012.5</v>
      </c>
      <c r="Q58" s="70"/>
      <c r="R58" s="85">
        <f t="shared" si="6"/>
        <v>17412.5</v>
      </c>
      <c r="S58" s="87"/>
      <c r="T58" s="86">
        <f t="shared" si="9"/>
        <v>1.24125</v>
      </c>
      <c r="U58" s="87" t="str">
        <f t="shared" si="7"/>
        <v>1.2</v>
      </c>
      <c r="V58" s="88">
        <f t="shared" si="8"/>
        <v>7.7530509691313707</v>
      </c>
      <c r="W58" s="106"/>
      <c r="X58" s="106"/>
      <c r="Y58" s="103"/>
      <c r="Z58" s="105"/>
      <c r="AA58" s="105"/>
      <c r="AB58" s="105"/>
      <c r="AC58" s="105"/>
      <c r="AD58" s="105"/>
      <c r="AE58" s="105"/>
    </row>
    <row r="59" spans="1:31" s="3" customFormat="1" ht="24" customHeight="1" x14ac:dyDescent="0.25">
      <c r="A59" s="4"/>
      <c r="B59" s="74">
        <v>28</v>
      </c>
      <c r="C59" s="65"/>
      <c r="D59" s="75">
        <v>5</v>
      </c>
      <c r="E59" s="75"/>
      <c r="F59" s="75">
        <v>2</v>
      </c>
      <c r="G59" s="66"/>
      <c r="H59" s="159">
        <f t="shared" si="1"/>
        <v>1.45</v>
      </c>
      <c r="I59" s="66"/>
      <c r="J59" s="75">
        <f t="shared" si="2"/>
        <v>15</v>
      </c>
      <c r="K59" s="66"/>
      <c r="L59" s="67">
        <f t="shared" si="0"/>
        <v>75</v>
      </c>
      <c r="M59" s="67"/>
      <c r="N59" s="155">
        <f t="shared" si="3"/>
        <v>-55.5</v>
      </c>
      <c r="O59" s="155">
        <f t="shared" si="4"/>
        <v>-277.5</v>
      </c>
      <c r="P59" s="69">
        <f t="shared" si="5"/>
        <v>1087.5</v>
      </c>
      <c r="Q59" s="70"/>
      <c r="R59" s="85">
        <f t="shared" si="6"/>
        <v>18500</v>
      </c>
      <c r="S59" s="87"/>
      <c r="T59" s="86">
        <f t="shared" si="9"/>
        <v>1.35</v>
      </c>
      <c r="U59" s="87" t="str">
        <f t="shared" si="7"/>
        <v>1.3</v>
      </c>
      <c r="V59" s="88">
        <f t="shared" si="8"/>
        <v>7.8378378378378377</v>
      </c>
      <c r="W59" s="102">
        <f>(R59-R20)/R20</f>
        <v>2.7</v>
      </c>
      <c r="X59" s="102"/>
      <c r="Y59" s="103" t="s">
        <v>26</v>
      </c>
      <c r="Z59" s="105"/>
      <c r="AA59" s="105"/>
      <c r="AB59" s="105"/>
      <c r="AC59" s="105"/>
      <c r="AD59" s="105"/>
      <c r="AE59" s="105"/>
    </row>
    <row r="60" spans="1:31" s="3" customFormat="1" ht="24" customHeight="1" x14ac:dyDescent="0.25">
      <c r="A60" s="4"/>
      <c r="B60" s="74">
        <v>29</v>
      </c>
      <c r="C60" s="65"/>
      <c r="D60" s="75">
        <v>5</v>
      </c>
      <c r="E60" s="75"/>
      <c r="F60" s="75">
        <v>2</v>
      </c>
      <c r="G60" s="66"/>
      <c r="H60" s="159">
        <f t="shared" si="1"/>
        <v>1.55</v>
      </c>
      <c r="I60" s="66"/>
      <c r="J60" s="75">
        <f t="shared" si="2"/>
        <v>15</v>
      </c>
      <c r="K60" s="66"/>
      <c r="L60" s="67">
        <f t="shared" si="0"/>
        <v>75</v>
      </c>
      <c r="M60" s="67"/>
      <c r="N60" s="155">
        <f t="shared" si="3"/>
        <v>-58.987500000000004</v>
      </c>
      <c r="O60" s="155">
        <f t="shared" si="4"/>
        <v>-294.9375</v>
      </c>
      <c r="P60" s="69">
        <f t="shared" si="5"/>
        <v>1162.5</v>
      </c>
      <c r="Q60" s="70"/>
      <c r="R60" s="85">
        <f t="shared" si="6"/>
        <v>19662.5</v>
      </c>
      <c r="S60" s="87"/>
      <c r="T60" s="86">
        <f t="shared" si="9"/>
        <v>1.4662500000000001</v>
      </c>
      <c r="U60" s="87" t="str">
        <f t="shared" si="7"/>
        <v>1.4</v>
      </c>
      <c r="V60" s="88">
        <f t="shared" si="8"/>
        <v>7.8830260648442465</v>
      </c>
      <c r="W60" s="106"/>
      <c r="X60" s="106"/>
      <c r="Y60" s="103"/>
      <c r="Z60" s="105"/>
      <c r="AA60" s="105"/>
      <c r="AB60" s="105"/>
      <c r="AC60" s="105"/>
      <c r="AD60" s="105"/>
      <c r="AE60" s="105"/>
    </row>
    <row r="61" spans="1:31" s="3" customFormat="1" ht="24" customHeight="1" x14ac:dyDescent="0.25">
      <c r="A61" s="4"/>
      <c r="B61" s="74">
        <v>30</v>
      </c>
      <c r="C61" s="65"/>
      <c r="D61" s="75">
        <v>5</v>
      </c>
      <c r="E61" s="75"/>
      <c r="F61" s="75">
        <v>2</v>
      </c>
      <c r="G61" s="66"/>
      <c r="H61" s="159">
        <f t="shared" si="1"/>
        <v>1.65</v>
      </c>
      <c r="I61" s="66"/>
      <c r="J61" s="75">
        <f t="shared" si="2"/>
        <v>15</v>
      </c>
      <c r="K61" s="66"/>
      <c r="L61" s="67">
        <f t="shared" si="0"/>
        <v>75</v>
      </c>
      <c r="M61" s="67"/>
      <c r="N61" s="155">
        <f t="shared" si="3"/>
        <v>-62.7</v>
      </c>
      <c r="O61" s="155">
        <f t="shared" si="4"/>
        <v>-313.5</v>
      </c>
      <c r="P61" s="69">
        <f t="shared" si="5"/>
        <v>1237.5</v>
      </c>
      <c r="Q61" s="70"/>
      <c r="R61" s="85">
        <f t="shared" si="6"/>
        <v>20900</v>
      </c>
      <c r="S61" s="87"/>
      <c r="T61" s="86">
        <f t="shared" si="9"/>
        <v>1.59</v>
      </c>
      <c r="U61" s="87" t="str">
        <f t="shared" si="7"/>
        <v>1.5</v>
      </c>
      <c r="V61" s="88">
        <f t="shared" si="8"/>
        <v>7.8947368421052628</v>
      </c>
      <c r="W61" s="106"/>
      <c r="X61" s="106"/>
      <c r="Y61" s="103"/>
      <c r="Z61" s="105"/>
      <c r="AA61" s="105"/>
      <c r="AB61" s="105"/>
      <c r="AC61" s="105"/>
      <c r="AD61" s="105"/>
      <c r="AE61" s="105"/>
    </row>
    <row r="62" spans="1:31" s="3" customFormat="1" ht="24" customHeight="1" x14ac:dyDescent="0.25">
      <c r="A62" s="4"/>
      <c r="B62" s="74">
        <v>31</v>
      </c>
      <c r="C62" s="65"/>
      <c r="D62" s="75">
        <v>5</v>
      </c>
      <c r="E62" s="75"/>
      <c r="F62" s="75">
        <v>2</v>
      </c>
      <c r="G62" s="66"/>
      <c r="H62" s="159">
        <f t="shared" si="1"/>
        <v>1.75</v>
      </c>
      <c r="I62" s="66"/>
      <c r="J62" s="75">
        <f t="shared" si="2"/>
        <v>15</v>
      </c>
      <c r="K62" s="66"/>
      <c r="L62" s="67">
        <f t="shared" si="0"/>
        <v>75</v>
      </c>
      <c r="M62" s="67"/>
      <c r="N62" s="155">
        <f t="shared" si="3"/>
        <v>-66.637500000000003</v>
      </c>
      <c r="O62" s="155">
        <f t="shared" si="4"/>
        <v>-333.1875</v>
      </c>
      <c r="P62" s="69">
        <f t="shared" si="5"/>
        <v>1312.5</v>
      </c>
      <c r="Q62" s="70"/>
      <c r="R62" s="85">
        <f t="shared" si="6"/>
        <v>22212.5</v>
      </c>
      <c r="S62" s="87"/>
      <c r="T62" s="86">
        <f t="shared" si="9"/>
        <v>1.7212499999999999</v>
      </c>
      <c r="U62" s="87" t="str">
        <f t="shared" si="7"/>
        <v>1.7</v>
      </c>
      <c r="V62" s="88">
        <f t="shared" si="8"/>
        <v>7.8784468204839619</v>
      </c>
      <c r="W62" s="106"/>
      <c r="X62" s="106"/>
      <c r="Y62" s="103"/>
      <c r="Z62" s="105"/>
      <c r="AA62" s="105"/>
      <c r="AB62" s="105"/>
      <c r="AC62" s="105"/>
      <c r="AD62" s="105"/>
      <c r="AE62" s="105"/>
    </row>
    <row r="63" spans="1:31" s="3" customFormat="1" ht="24" customHeight="1" x14ac:dyDescent="0.25">
      <c r="A63" s="4"/>
      <c r="B63" s="74">
        <v>32</v>
      </c>
      <c r="C63" s="65"/>
      <c r="D63" s="75">
        <v>5</v>
      </c>
      <c r="E63" s="75"/>
      <c r="F63" s="75">
        <v>2</v>
      </c>
      <c r="G63" s="66"/>
      <c r="H63" s="159">
        <f t="shared" si="1"/>
        <v>1.95</v>
      </c>
      <c r="I63" s="66"/>
      <c r="J63" s="75">
        <f t="shared" si="2"/>
        <v>15</v>
      </c>
      <c r="K63" s="66"/>
      <c r="L63" s="67">
        <f t="shared" si="0"/>
        <v>75</v>
      </c>
      <c r="M63" s="67"/>
      <c r="N63" s="155">
        <f t="shared" si="3"/>
        <v>-71.025000000000006</v>
      </c>
      <c r="O63" s="155">
        <f t="shared" si="4"/>
        <v>-355.125</v>
      </c>
      <c r="P63" s="69">
        <f t="shared" si="5"/>
        <v>1462.5</v>
      </c>
      <c r="Q63" s="70"/>
      <c r="R63" s="85">
        <f t="shared" si="6"/>
        <v>23675</v>
      </c>
      <c r="S63" s="87"/>
      <c r="T63" s="86">
        <f t="shared" si="9"/>
        <v>1.8674999999999999</v>
      </c>
      <c r="U63" s="87" t="str">
        <f>LEFT(T63,3)</f>
        <v>1.8</v>
      </c>
      <c r="V63" s="88">
        <f t="shared" si="8"/>
        <v>8.2365364308342137</v>
      </c>
      <c r="W63" s="102">
        <f>(R63-R20)/R20</f>
        <v>3.7349999999999999</v>
      </c>
      <c r="X63" s="102"/>
      <c r="Y63" s="103" t="s">
        <v>26</v>
      </c>
      <c r="Z63" s="105"/>
      <c r="AA63" s="105"/>
      <c r="AB63" s="105"/>
      <c r="AC63" s="105"/>
      <c r="AD63" s="105"/>
      <c r="AE63" s="105"/>
    </row>
    <row r="64" spans="1:31" s="3" customFormat="1" ht="24" customHeight="1" x14ac:dyDescent="0.25">
      <c r="A64" s="4"/>
      <c r="B64" s="74">
        <v>33</v>
      </c>
      <c r="C64" s="65"/>
      <c r="D64" s="75">
        <v>5</v>
      </c>
      <c r="E64" s="75"/>
      <c r="F64" s="75">
        <v>2</v>
      </c>
      <c r="G64" s="66"/>
      <c r="H64" s="159">
        <f t="shared" si="1"/>
        <v>2.0499999999999998</v>
      </c>
      <c r="I64" s="66"/>
      <c r="J64" s="75">
        <f t="shared" si="2"/>
        <v>15</v>
      </c>
      <c r="K64" s="66"/>
      <c r="L64" s="67">
        <f t="shared" ref="L64:L83" si="10">J64*D64</f>
        <v>75</v>
      </c>
      <c r="M64" s="67"/>
      <c r="N64" s="155">
        <f t="shared" si="3"/>
        <v>-75.637500000000003</v>
      </c>
      <c r="O64" s="155">
        <f t="shared" si="4"/>
        <v>-378.1875</v>
      </c>
      <c r="P64" s="69">
        <f t="shared" si="5"/>
        <v>1537.5</v>
      </c>
      <c r="Q64" s="70"/>
      <c r="R64" s="85">
        <f t="shared" si="6"/>
        <v>25212.5</v>
      </c>
      <c r="S64" s="87"/>
      <c r="T64" s="86">
        <f t="shared" si="9"/>
        <v>2.0212500000000002</v>
      </c>
      <c r="U64" s="87" t="str">
        <f t="shared" si="7"/>
        <v>2.0</v>
      </c>
      <c r="V64" s="88">
        <f t="shared" si="8"/>
        <v>8.1308874566187388</v>
      </c>
      <c r="W64" s="106"/>
      <c r="X64" s="106"/>
      <c r="Y64" s="103"/>
      <c r="Z64" s="105"/>
      <c r="AA64" s="105"/>
      <c r="AB64" s="105"/>
      <c r="AC64" s="105"/>
      <c r="AD64" s="105"/>
      <c r="AE64" s="105"/>
    </row>
    <row r="65" spans="1:34" s="3" customFormat="1" ht="24" customHeight="1" x14ac:dyDescent="0.25">
      <c r="A65" s="4"/>
      <c r="B65" s="74">
        <v>34</v>
      </c>
      <c r="C65" s="65"/>
      <c r="D65" s="75">
        <v>5</v>
      </c>
      <c r="E65" s="75"/>
      <c r="F65" s="75">
        <v>2</v>
      </c>
      <c r="G65" s="66"/>
      <c r="H65" s="159">
        <f t="shared" si="1"/>
        <v>2.25</v>
      </c>
      <c r="I65" s="66"/>
      <c r="J65" s="75">
        <f t="shared" si="2"/>
        <v>15</v>
      </c>
      <c r="K65" s="66"/>
      <c r="L65" s="67">
        <f t="shared" si="10"/>
        <v>75</v>
      </c>
      <c r="M65" s="67"/>
      <c r="N65" s="155">
        <f t="shared" si="3"/>
        <v>-80.7</v>
      </c>
      <c r="O65" s="155">
        <f t="shared" si="4"/>
        <v>-403.5</v>
      </c>
      <c r="P65" s="69">
        <f t="shared" si="5"/>
        <v>1687.5</v>
      </c>
      <c r="Q65" s="70"/>
      <c r="R65" s="85">
        <f t="shared" si="6"/>
        <v>26900</v>
      </c>
      <c r="S65" s="87"/>
      <c r="T65" s="86">
        <f t="shared" si="9"/>
        <v>2.19</v>
      </c>
      <c r="U65" s="87" t="str">
        <f t="shared" si="7"/>
        <v>2.1</v>
      </c>
      <c r="V65" s="88">
        <f t="shared" si="8"/>
        <v>8.3643122676579917</v>
      </c>
      <c r="W65" s="106"/>
      <c r="X65" s="106"/>
      <c r="Y65" s="103"/>
      <c r="Z65" s="105"/>
      <c r="AA65" s="105"/>
      <c r="AB65" s="105"/>
      <c r="AC65" s="105"/>
      <c r="AD65" s="105"/>
      <c r="AE65" s="105"/>
    </row>
    <row r="66" spans="1:34" s="3" customFormat="1" ht="24" customHeight="1" x14ac:dyDescent="0.25">
      <c r="A66" s="4"/>
      <c r="B66" s="74">
        <v>35</v>
      </c>
      <c r="C66" s="65"/>
      <c r="D66" s="75">
        <v>5</v>
      </c>
      <c r="E66" s="75"/>
      <c r="F66" s="75">
        <v>2</v>
      </c>
      <c r="G66" s="66"/>
      <c r="H66" s="159">
        <f t="shared" si="1"/>
        <v>2.35</v>
      </c>
      <c r="I66" s="66"/>
      <c r="J66" s="75">
        <f t="shared" si="2"/>
        <v>15</v>
      </c>
      <c r="K66" s="66"/>
      <c r="L66" s="67">
        <f t="shared" si="10"/>
        <v>75</v>
      </c>
      <c r="M66" s="67"/>
      <c r="N66" s="155">
        <f t="shared" si="3"/>
        <v>-85.987500000000011</v>
      </c>
      <c r="O66" s="155">
        <f t="shared" si="4"/>
        <v>-429.9375</v>
      </c>
      <c r="P66" s="69">
        <f t="shared" si="5"/>
        <v>1762.5</v>
      </c>
      <c r="Q66" s="70"/>
      <c r="R66" s="85">
        <f t="shared" si="6"/>
        <v>28662.5</v>
      </c>
      <c r="S66" s="87"/>
      <c r="T66" s="86">
        <f t="shared" si="9"/>
        <v>2.36625</v>
      </c>
      <c r="U66" s="87" t="str">
        <f t="shared" si="7"/>
        <v>2.3</v>
      </c>
      <c r="V66" s="88">
        <f t="shared" si="8"/>
        <v>8.1988661142607935</v>
      </c>
      <c r="W66" s="106"/>
      <c r="X66" s="106"/>
      <c r="Y66" s="103"/>
      <c r="Z66" s="105"/>
      <c r="AA66" s="105"/>
      <c r="AB66" s="105"/>
      <c r="AC66" s="105"/>
      <c r="AD66" s="105"/>
      <c r="AE66" s="105"/>
    </row>
    <row r="67" spans="1:34" s="3" customFormat="1" ht="24" customHeight="1" x14ac:dyDescent="0.25">
      <c r="A67" s="4"/>
      <c r="B67" s="74">
        <v>36</v>
      </c>
      <c r="C67" s="65"/>
      <c r="D67" s="75">
        <v>5</v>
      </c>
      <c r="E67" s="75"/>
      <c r="F67" s="75">
        <v>2</v>
      </c>
      <c r="G67" s="66"/>
      <c r="H67" s="159">
        <f t="shared" si="1"/>
        <v>2.5499999999999998</v>
      </c>
      <c r="I67" s="66"/>
      <c r="J67" s="75">
        <f t="shared" si="2"/>
        <v>15</v>
      </c>
      <c r="K67" s="66"/>
      <c r="L67" s="67">
        <f t="shared" si="10"/>
        <v>75</v>
      </c>
      <c r="M67" s="67"/>
      <c r="N67" s="155">
        <f t="shared" si="3"/>
        <v>-91.725000000000009</v>
      </c>
      <c r="O67" s="155">
        <f t="shared" si="4"/>
        <v>-458.625</v>
      </c>
      <c r="P67" s="69">
        <f t="shared" si="5"/>
        <v>1912.5</v>
      </c>
      <c r="Q67" s="70"/>
      <c r="R67" s="85">
        <f t="shared" si="6"/>
        <v>30575</v>
      </c>
      <c r="S67" s="87"/>
      <c r="T67" s="86">
        <f t="shared" si="9"/>
        <v>2.5575000000000001</v>
      </c>
      <c r="U67" s="87" t="str">
        <f t="shared" si="7"/>
        <v>2.5</v>
      </c>
      <c r="V67" s="88">
        <f t="shared" si="8"/>
        <v>8.3401471790678645</v>
      </c>
      <c r="W67" s="102">
        <f>(R67-R20)/R20</f>
        <v>5.1150000000000002</v>
      </c>
      <c r="X67" s="102"/>
      <c r="Y67" s="103" t="s">
        <v>26</v>
      </c>
      <c r="Z67" s="105"/>
      <c r="AA67" s="105"/>
      <c r="AB67" s="105"/>
      <c r="AC67" s="105"/>
      <c r="AD67" s="105"/>
      <c r="AE67" s="105"/>
    </row>
    <row r="68" spans="1:34" s="3" customFormat="1" ht="24" customHeight="1" x14ac:dyDescent="0.25">
      <c r="A68" s="4"/>
      <c r="B68" s="74">
        <v>37</v>
      </c>
      <c r="C68" s="65"/>
      <c r="D68" s="75">
        <v>5</v>
      </c>
      <c r="E68" s="75"/>
      <c r="F68" s="75">
        <v>2</v>
      </c>
      <c r="G68" s="66"/>
      <c r="H68" s="159">
        <f t="shared" si="1"/>
        <v>2.75</v>
      </c>
      <c r="I68" s="66"/>
      <c r="J68" s="75">
        <f t="shared" si="2"/>
        <v>15</v>
      </c>
      <c r="K68" s="66"/>
      <c r="L68" s="67">
        <f t="shared" si="10"/>
        <v>75</v>
      </c>
      <c r="M68" s="67"/>
      <c r="N68" s="155">
        <f t="shared" si="3"/>
        <v>-97.912500000000009</v>
      </c>
      <c r="O68" s="155">
        <f t="shared" si="4"/>
        <v>-489.5625</v>
      </c>
      <c r="P68" s="69">
        <f t="shared" si="5"/>
        <v>2062.5</v>
      </c>
      <c r="Q68" s="70"/>
      <c r="R68" s="85">
        <f t="shared" si="6"/>
        <v>32637.5</v>
      </c>
      <c r="S68" s="87"/>
      <c r="T68" s="86">
        <f t="shared" si="9"/>
        <v>2.7637499999999999</v>
      </c>
      <c r="U68" s="87" t="str">
        <f t="shared" si="7"/>
        <v>2.7</v>
      </c>
      <c r="V68" s="88">
        <f t="shared" si="8"/>
        <v>8.4258904634239755</v>
      </c>
      <c r="W68" s="106"/>
      <c r="X68" s="106"/>
      <c r="Y68" s="103"/>
      <c r="Z68" s="105"/>
      <c r="AA68" s="105"/>
      <c r="AB68" s="105"/>
      <c r="AC68" s="105"/>
      <c r="AD68" s="105"/>
      <c r="AE68" s="105"/>
    </row>
    <row r="69" spans="1:34" s="3" customFormat="1" ht="24" customHeight="1" x14ac:dyDescent="0.25">
      <c r="A69" s="4"/>
      <c r="B69" s="74">
        <v>38</v>
      </c>
      <c r="C69" s="65"/>
      <c r="D69" s="75">
        <v>5</v>
      </c>
      <c r="E69" s="75"/>
      <c r="F69" s="75">
        <v>2</v>
      </c>
      <c r="G69" s="66"/>
      <c r="H69" s="159">
        <f t="shared" si="1"/>
        <v>2.95</v>
      </c>
      <c r="I69" s="66"/>
      <c r="J69" s="75">
        <f t="shared" si="2"/>
        <v>15</v>
      </c>
      <c r="K69" s="66"/>
      <c r="L69" s="67">
        <f t="shared" si="10"/>
        <v>75</v>
      </c>
      <c r="M69" s="67"/>
      <c r="N69" s="155">
        <f t="shared" si="3"/>
        <v>-104.55000000000001</v>
      </c>
      <c r="O69" s="155">
        <f t="shared" si="4"/>
        <v>-522.75</v>
      </c>
      <c r="P69" s="69">
        <f t="shared" si="5"/>
        <v>2212.5</v>
      </c>
      <c r="Q69" s="70"/>
      <c r="R69" s="85">
        <f t="shared" si="6"/>
        <v>34850</v>
      </c>
      <c r="S69" s="87"/>
      <c r="T69" s="86">
        <f t="shared" si="9"/>
        <v>2.9849999999999999</v>
      </c>
      <c r="U69" s="87" t="str">
        <f t="shared" si="7"/>
        <v>2.9</v>
      </c>
      <c r="V69" s="88">
        <f t="shared" si="8"/>
        <v>8.4648493543758967</v>
      </c>
      <c r="W69" s="106"/>
      <c r="X69" s="106"/>
      <c r="Y69" s="103"/>
      <c r="Z69" s="105"/>
      <c r="AA69" s="105"/>
      <c r="AB69" s="105"/>
      <c r="AC69" s="105"/>
      <c r="AD69" s="105"/>
      <c r="AE69" s="105"/>
    </row>
    <row r="70" spans="1:34" s="3" customFormat="1" ht="24" customHeight="1" x14ac:dyDescent="0.25">
      <c r="A70" s="4"/>
      <c r="B70" s="74">
        <v>39</v>
      </c>
      <c r="C70" s="65"/>
      <c r="D70" s="75">
        <v>5</v>
      </c>
      <c r="E70" s="75"/>
      <c r="F70" s="75">
        <v>2</v>
      </c>
      <c r="G70" s="66"/>
      <c r="H70" s="159">
        <f t="shared" si="1"/>
        <v>3.15</v>
      </c>
      <c r="I70" s="66"/>
      <c r="J70" s="75">
        <f t="shared" si="2"/>
        <v>15</v>
      </c>
      <c r="K70" s="66"/>
      <c r="L70" s="67">
        <f t="shared" si="10"/>
        <v>75</v>
      </c>
      <c r="M70" s="67"/>
      <c r="N70" s="155">
        <f t="shared" si="3"/>
        <v>-111.6375</v>
      </c>
      <c r="O70" s="155">
        <f t="shared" si="4"/>
        <v>-558.1875</v>
      </c>
      <c r="P70" s="69">
        <f t="shared" si="5"/>
        <v>2362.5</v>
      </c>
      <c r="Q70" s="70"/>
      <c r="R70" s="85">
        <f t="shared" si="6"/>
        <v>37212.5</v>
      </c>
      <c r="S70" s="87"/>
      <c r="T70" s="86">
        <f t="shared" si="9"/>
        <v>3.2212499999999999</v>
      </c>
      <c r="U70" s="87" t="str">
        <f t="shared" si="7"/>
        <v>3.2</v>
      </c>
      <c r="V70" s="88">
        <f t="shared" si="8"/>
        <v>8.4648975478669808</v>
      </c>
      <c r="W70" s="106"/>
      <c r="X70" s="106"/>
      <c r="Y70" s="103"/>
      <c r="Z70" s="105"/>
      <c r="AA70" s="105"/>
      <c r="AB70" s="105"/>
      <c r="AC70" s="105"/>
      <c r="AD70" s="105"/>
      <c r="AE70" s="105"/>
    </row>
    <row r="71" spans="1:34" s="3" customFormat="1" ht="24" customHeight="1" x14ac:dyDescent="0.25">
      <c r="A71" s="4"/>
      <c r="B71" s="74">
        <v>40</v>
      </c>
      <c r="C71" s="65"/>
      <c r="D71" s="75">
        <v>5</v>
      </c>
      <c r="E71" s="75"/>
      <c r="F71" s="75">
        <v>2</v>
      </c>
      <c r="G71" s="66"/>
      <c r="H71" s="159">
        <f t="shared" si="1"/>
        <v>3.45</v>
      </c>
      <c r="I71" s="66"/>
      <c r="J71" s="75">
        <f t="shared" si="2"/>
        <v>15</v>
      </c>
      <c r="K71" s="66"/>
      <c r="L71" s="67">
        <f t="shared" si="10"/>
        <v>75</v>
      </c>
      <c r="M71" s="67"/>
      <c r="N71" s="155">
        <f t="shared" si="3"/>
        <v>-119.4</v>
      </c>
      <c r="O71" s="155">
        <f t="shared" si="4"/>
        <v>-597</v>
      </c>
      <c r="P71" s="69">
        <f t="shared" si="5"/>
        <v>2587.5</v>
      </c>
      <c r="Q71" s="70"/>
      <c r="R71" s="85">
        <f t="shared" si="6"/>
        <v>39800</v>
      </c>
      <c r="S71" s="87"/>
      <c r="T71" s="86">
        <f t="shared" si="9"/>
        <v>3.48</v>
      </c>
      <c r="U71" s="87" t="str">
        <f t="shared" si="7"/>
        <v>3.4</v>
      </c>
      <c r="V71" s="88">
        <f t="shared" si="8"/>
        <v>8.6683417085427141</v>
      </c>
      <c r="W71" s="102">
        <f>(R71-R20)/R20</f>
        <v>6.96</v>
      </c>
      <c r="X71" s="102"/>
      <c r="Y71" s="103" t="s">
        <v>26</v>
      </c>
      <c r="Z71" s="105"/>
      <c r="AA71" s="108"/>
      <c r="AB71" s="109"/>
      <c r="AC71" s="109"/>
      <c r="AD71" s="105"/>
      <c r="AE71" s="105"/>
    </row>
    <row r="72" spans="1:34" s="3" customFormat="1" ht="24" customHeight="1" x14ac:dyDescent="0.25">
      <c r="A72" s="4"/>
      <c r="B72" s="74">
        <v>41</v>
      </c>
      <c r="C72" s="65"/>
      <c r="D72" s="75">
        <v>5</v>
      </c>
      <c r="E72" s="75"/>
      <c r="F72" s="75">
        <v>2</v>
      </c>
      <c r="G72" s="66"/>
      <c r="H72" s="159">
        <f t="shared" si="1"/>
        <v>3.65</v>
      </c>
      <c r="I72" s="66"/>
      <c r="J72" s="75">
        <f t="shared" si="2"/>
        <v>15</v>
      </c>
      <c r="K72" s="66"/>
      <c r="L72" s="67">
        <f t="shared" si="10"/>
        <v>75</v>
      </c>
      <c r="M72" s="67"/>
      <c r="N72" s="155">
        <f t="shared" si="3"/>
        <v>-127.61250000000001</v>
      </c>
      <c r="O72" s="155">
        <f t="shared" si="4"/>
        <v>-638.0625</v>
      </c>
      <c r="P72" s="69">
        <f t="shared" si="5"/>
        <v>2737.5</v>
      </c>
      <c r="Q72" s="70"/>
      <c r="R72" s="85">
        <f t="shared" si="6"/>
        <v>42537.5</v>
      </c>
      <c r="S72" s="87"/>
      <c r="T72" s="86">
        <f t="shared" si="9"/>
        <v>3.7537500000000001</v>
      </c>
      <c r="U72" s="87" t="str">
        <f t="shared" si="7"/>
        <v>3.7</v>
      </c>
      <c r="V72" s="88">
        <f t="shared" si="8"/>
        <v>8.5806641198942106</v>
      </c>
      <c r="W72" s="106"/>
      <c r="X72" s="106"/>
      <c r="Y72" s="103"/>
      <c r="Z72" s="105"/>
      <c r="AA72" s="105"/>
      <c r="AB72" s="105"/>
      <c r="AC72" s="105"/>
      <c r="AD72" s="105"/>
      <c r="AE72" s="105"/>
    </row>
    <row r="73" spans="1:34" s="3" customFormat="1" ht="27" customHeight="1" x14ac:dyDescent="0.25">
      <c r="A73" s="4"/>
      <c r="B73" s="74">
        <v>42</v>
      </c>
      <c r="C73" s="65"/>
      <c r="D73" s="75">
        <v>5</v>
      </c>
      <c r="E73" s="75"/>
      <c r="F73" s="75">
        <v>2</v>
      </c>
      <c r="G73" s="66"/>
      <c r="H73" s="159">
        <f t="shared" si="1"/>
        <v>3.95</v>
      </c>
      <c r="I73" s="66"/>
      <c r="J73" s="75">
        <f t="shared" si="2"/>
        <v>15</v>
      </c>
      <c r="K73" s="66"/>
      <c r="L73" s="67">
        <f t="shared" si="10"/>
        <v>75</v>
      </c>
      <c r="M73" s="67"/>
      <c r="N73" s="155">
        <f t="shared" si="3"/>
        <v>-136.5</v>
      </c>
      <c r="O73" s="155">
        <f t="shared" si="4"/>
        <v>-682.5</v>
      </c>
      <c r="P73" s="69">
        <f t="shared" si="5"/>
        <v>2962.5</v>
      </c>
      <c r="Q73" s="70"/>
      <c r="R73" s="85">
        <f t="shared" si="6"/>
        <v>45500</v>
      </c>
      <c r="S73" s="87"/>
      <c r="T73" s="86">
        <f t="shared" si="9"/>
        <v>4.05</v>
      </c>
      <c r="U73" s="87" t="str">
        <f t="shared" si="7"/>
        <v>4.0</v>
      </c>
      <c r="V73" s="88">
        <f t="shared" si="8"/>
        <v>8.6813186813186807</v>
      </c>
      <c r="W73" s="106"/>
      <c r="X73" s="106"/>
      <c r="Y73" s="103"/>
      <c r="Z73" s="105"/>
      <c r="AA73" s="105"/>
      <c r="AB73" s="105"/>
      <c r="AC73" s="105"/>
      <c r="AD73" s="105"/>
      <c r="AE73" s="105"/>
    </row>
    <row r="74" spans="1:34" s="3" customFormat="1" ht="24.75" customHeight="1" x14ac:dyDescent="0.25">
      <c r="A74" s="4"/>
      <c r="B74" s="74">
        <v>43</v>
      </c>
      <c r="C74" s="65"/>
      <c r="D74" s="75">
        <v>5</v>
      </c>
      <c r="E74" s="75"/>
      <c r="F74" s="75">
        <v>2</v>
      </c>
      <c r="G74" s="66"/>
      <c r="H74" s="159">
        <f t="shared" si="1"/>
        <v>4.25</v>
      </c>
      <c r="I74" s="66"/>
      <c r="J74" s="75">
        <f t="shared" si="2"/>
        <v>15</v>
      </c>
      <c r="K74" s="66"/>
      <c r="L74" s="67">
        <f t="shared" si="10"/>
        <v>75</v>
      </c>
      <c r="M74" s="67"/>
      <c r="N74" s="155">
        <f t="shared" si="3"/>
        <v>-146.0625</v>
      </c>
      <c r="O74" s="155">
        <f t="shared" si="4"/>
        <v>-730.3125</v>
      </c>
      <c r="P74" s="69">
        <f t="shared" si="5"/>
        <v>3187.5</v>
      </c>
      <c r="Q74" s="70"/>
      <c r="R74" s="85">
        <f t="shared" si="6"/>
        <v>48687.5</v>
      </c>
      <c r="S74" s="87"/>
      <c r="T74" s="86">
        <f t="shared" si="9"/>
        <v>4.3687500000000004</v>
      </c>
      <c r="U74" s="87" t="str">
        <f t="shared" si="7"/>
        <v>4.3</v>
      </c>
      <c r="V74" s="88">
        <f t="shared" si="8"/>
        <v>8.7291399229781774</v>
      </c>
      <c r="W74" s="106"/>
      <c r="X74" s="106"/>
      <c r="Y74" s="103"/>
      <c r="Z74" s="105"/>
      <c r="AA74" s="105"/>
      <c r="AB74" s="105"/>
      <c r="AC74" s="105"/>
      <c r="AD74" s="105"/>
      <c r="AE74" s="105"/>
    </row>
    <row r="75" spans="1:34" s="3" customFormat="1" ht="22.5" customHeight="1" x14ac:dyDescent="0.25">
      <c r="A75" s="4"/>
      <c r="B75" s="74">
        <v>44</v>
      </c>
      <c r="C75" s="65"/>
      <c r="D75" s="75">
        <v>5</v>
      </c>
      <c r="E75" s="75"/>
      <c r="F75" s="75">
        <v>2</v>
      </c>
      <c r="G75" s="66"/>
      <c r="H75" s="159">
        <f t="shared" si="1"/>
        <v>4.55</v>
      </c>
      <c r="I75" s="66"/>
      <c r="J75" s="75">
        <f t="shared" si="2"/>
        <v>15</v>
      </c>
      <c r="K75" s="66"/>
      <c r="L75" s="67">
        <f t="shared" si="10"/>
        <v>75</v>
      </c>
      <c r="M75" s="67"/>
      <c r="N75" s="155">
        <f t="shared" si="3"/>
        <v>-156.30000000000001</v>
      </c>
      <c r="O75" s="155">
        <f t="shared" si="4"/>
        <v>-781.5</v>
      </c>
      <c r="P75" s="69">
        <f t="shared" si="5"/>
        <v>3412.5</v>
      </c>
      <c r="Q75" s="70"/>
      <c r="R75" s="85">
        <f t="shared" si="6"/>
        <v>52100</v>
      </c>
      <c r="S75" s="87"/>
      <c r="T75" s="86">
        <f t="shared" si="9"/>
        <v>4.71</v>
      </c>
      <c r="U75" s="87" t="str">
        <f t="shared" si="7"/>
        <v>4.7</v>
      </c>
      <c r="V75" s="88">
        <f t="shared" si="8"/>
        <v>8.7332053742802298</v>
      </c>
      <c r="W75" s="102">
        <f>(R75-R20)/R20</f>
        <v>9.42</v>
      </c>
      <c r="X75" s="102"/>
      <c r="Y75" s="103" t="s">
        <v>26</v>
      </c>
      <c r="Z75" s="105"/>
      <c r="AA75" s="104"/>
      <c r="AB75" s="104"/>
      <c r="AC75" s="105"/>
      <c r="AD75" s="105"/>
      <c r="AE75" s="105"/>
    </row>
    <row r="76" spans="1:34" s="3" customFormat="1" ht="20.25" customHeight="1" x14ac:dyDescent="0.25">
      <c r="A76" s="4"/>
      <c r="B76" s="74">
        <v>45</v>
      </c>
      <c r="C76" s="65"/>
      <c r="D76" s="75">
        <v>5</v>
      </c>
      <c r="E76" s="75"/>
      <c r="F76" s="75">
        <v>2</v>
      </c>
      <c r="G76" s="66"/>
      <c r="H76" s="159">
        <f t="shared" si="1"/>
        <v>4.95</v>
      </c>
      <c r="I76" s="66"/>
      <c r="J76" s="75">
        <f t="shared" si="2"/>
        <v>15</v>
      </c>
      <c r="K76" s="66"/>
      <c r="L76" s="67">
        <f t="shared" si="10"/>
        <v>75</v>
      </c>
      <c r="M76" s="67"/>
      <c r="N76" s="155">
        <f t="shared" si="3"/>
        <v>-167.4375</v>
      </c>
      <c r="O76" s="155">
        <f t="shared" si="4"/>
        <v>-837.1875</v>
      </c>
      <c r="P76" s="69">
        <f t="shared" si="5"/>
        <v>3712.5</v>
      </c>
      <c r="Q76" s="70"/>
      <c r="R76" s="85">
        <f t="shared" si="6"/>
        <v>55812.5</v>
      </c>
      <c r="S76" s="87"/>
      <c r="T76" s="86">
        <f t="shared" si="9"/>
        <v>5.0812499999999998</v>
      </c>
      <c r="U76" s="87" t="str">
        <f t="shared" si="7"/>
        <v>5.0</v>
      </c>
      <c r="V76" s="88">
        <f t="shared" si="8"/>
        <v>8.868980963045912</v>
      </c>
      <c r="W76" s="106"/>
      <c r="X76" s="106"/>
      <c r="Y76" s="114"/>
      <c r="Z76" s="105"/>
      <c r="AA76" s="115"/>
      <c r="AB76" s="115"/>
      <c r="AC76" s="115"/>
      <c r="AD76" s="115"/>
      <c r="AE76" s="115"/>
      <c r="AF76" s="17"/>
      <c r="AG76" s="17"/>
      <c r="AH76" s="15"/>
    </row>
    <row r="77" spans="1:34" s="3" customFormat="1" ht="23.25" customHeight="1" x14ac:dyDescent="0.25">
      <c r="A77" s="4"/>
      <c r="B77" s="74">
        <v>46</v>
      </c>
      <c r="C77" s="65"/>
      <c r="D77" s="75">
        <v>5</v>
      </c>
      <c r="E77" s="75"/>
      <c r="F77" s="75">
        <v>2</v>
      </c>
      <c r="G77" s="66"/>
      <c r="H77" s="159">
        <f t="shared" si="1"/>
        <v>5.25</v>
      </c>
      <c r="I77" s="66"/>
      <c r="J77" s="75">
        <f t="shared" si="2"/>
        <v>15</v>
      </c>
      <c r="K77" s="66"/>
      <c r="L77" s="67">
        <f t="shared" si="10"/>
        <v>75</v>
      </c>
      <c r="M77" s="67"/>
      <c r="N77" s="155">
        <f t="shared" si="3"/>
        <v>-179.25</v>
      </c>
      <c r="O77" s="155">
        <f t="shared" si="4"/>
        <v>-896.25</v>
      </c>
      <c r="P77" s="69">
        <f t="shared" si="5"/>
        <v>3937.5</v>
      </c>
      <c r="Q77" s="70"/>
      <c r="R77" s="85">
        <f t="shared" si="6"/>
        <v>59750</v>
      </c>
      <c r="S77" s="87"/>
      <c r="T77" s="86">
        <f t="shared" si="9"/>
        <v>5.4749999999999996</v>
      </c>
      <c r="U77" s="87" t="str">
        <f t="shared" si="7"/>
        <v>5.4</v>
      </c>
      <c r="V77" s="88">
        <f t="shared" si="8"/>
        <v>8.7866108786610884</v>
      </c>
      <c r="W77" s="106"/>
      <c r="X77" s="106"/>
      <c r="Y77" s="114"/>
      <c r="Z77" s="105"/>
      <c r="AA77" s="115"/>
      <c r="AB77" s="115"/>
      <c r="AC77" s="115"/>
      <c r="AD77" s="115"/>
      <c r="AE77" s="115"/>
      <c r="AF77" s="17"/>
      <c r="AG77" s="17"/>
      <c r="AH77" s="15"/>
    </row>
    <row r="78" spans="1:34" s="3" customFormat="1" ht="22.5" customHeight="1" x14ac:dyDescent="0.25">
      <c r="A78" s="4"/>
      <c r="B78" s="74">
        <v>47</v>
      </c>
      <c r="C78" s="65"/>
      <c r="D78" s="75">
        <v>5</v>
      </c>
      <c r="E78" s="75"/>
      <c r="F78" s="75">
        <v>2</v>
      </c>
      <c r="G78" s="66"/>
      <c r="H78" s="159">
        <f t="shared" si="1"/>
        <v>5.65</v>
      </c>
      <c r="I78" s="66"/>
      <c r="J78" s="75">
        <f t="shared" si="2"/>
        <v>15</v>
      </c>
      <c r="K78" s="66"/>
      <c r="L78" s="67">
        <f t="shared" si="10"/>
        <v>75</v>
      </c>
      <c r="M78" s="67"/>
      <c r="N78" s="155">
        <f t="shared" si="3"/>
        <v>-191.96250000000001</v>
      </c>
      <c r="O78" s="155">
        <f t="shared" si="4"/>
        <v>-959.8125</v>
      </c>
      <c r="P78" s="69">
        <f t="shared" si="5"/>
        <v>4237.5</v>
      </c>
      <c r="Q78" s="70"/>
      <c r="R78" s="85">
        <f t="shared" si="6"/>
        <v>63987.5</v>
      </c>
      <c r="S78" s="87"/>
      <c r="T78" s="86">
        <f t="shared" si="9"/>
        <v>5.8987499999999997</v>
      </c>
      <c r="U78" s="87" t="str">
        <f t="shared" si="7"/>
        <v>5.8</v>
      </c>
      <c r="V78" s="88">
        <f t="shared" si="8"/>
        <v>8.8298495799960932</v>
      </c>
      <c r="W78" s="106"/>
      <c r="X78" s="106"/>
      <c r="Y78" s="114"/>
      <c r="Z78" s="105"/>
      <c r="AA78" s="115"/>
      <c r="AB78" s="115"/>
      <c r="AC78" s="115"/>
      <c r="AD78" s="115"/>
      <c r="AE78" s="115"/>
      <c r="AF78" s="17"/>
      <c r="AG78" s="17"/>
      <c r="AH78" s="15"/>
    </row>
    <row r="79" spans="1:34" s="3" customFormat="1" ht="22.5" customHeight="1" x14ac:dyDescent="0.25">
      <c r="A79" s="4"/>
      <c r="B79" s="74">
        <v>48</v>
      </c>
      <c r="C79" s="65"/>
      <c r="D79" s="75">
        <v>5</v>
      </c>
      <c r="E79" s="75"/>
      <c r="F79" s="75">
        <v>2</v>
      </c>
      <c r="G79" s="66"/>
      <c r="H79" s="159">
        <f t="shared" si="1"/>
        <v>6.05</v>
      </c>
      <c r="I79" s="66"/>
      <c r="J79" s="75">
        <f t="shared" si="2"/>
        <v>15</v>
      </c>
      <c r="K79" s="66"/>
      <c r="L79" s="67">
        <f t="shared" si="10"/>
        <v>75</v>
      </c>
      <c r="M79" s="67"/>
      <c r="N79" s="155">
        <f t="shared" si="3"/>
        <v>-205.57500000000002</v>
      </c>
      <c r="O79" s="155">
        <f t="shared" si="4"/>
        <v>-1027.875</v>
      </c>
      <c r="P79" s="69">
        <f t="shared" si="5"/>
        <v>4537.5</v>
      </c>
      <c r="Q79" s="70"/>
      <c r="R79" s="85">
        <f t="shared" si="6"/>
        <v>68525</v>
      </c>
      <c r="S79" s="87"/>
      <c r="T79" s="86">
        <f t="shared" si="9"/>
        <v>6.3525</v>
      </c>
      <c r="U79" s="87" t="str">
        <f t="shared" si="7"/>
        <v>6.3</v>
      </c>
      <c r="V79" s="88">
        <f t="shared" si="8"/>
        <v>8.8288945640277277</v>
      </c>
      <c r="W79" s="152">
        <f>(R79-R20)/R20</f>
        <v>12.705</v>
      </c>
      <c r="X79" s="119"/>
      <c r="Y79" s="103" t="s">
        <v>26</v>
      </c>
      <c r="Z79" s="105"/>
      <c r="AA79" s="115"/>
      <c r="AB79" s="115"/>
      <c r="AC79" s="115"/>
      <c r="AD79" s="115"/>
      <c r="AE79" s="115"/>
      <c r="AF79" s="17"/>
      <c r="AG79" s="17"/>
      <c r="AH79" s="15"/>
    </row>
    <row r="80" spans="1:34" s="3" customFormat="1" ht="23.25" customHeight="1" x14ac:dyDescent="0.25">
      <c r="A80" s="4"/>
      <c r="B80" s="74">
        <v>49</v>
      </c>
      <c r="C80" s="68"/>
      <c r="D80" s="75">
        <v>5</v>
      </c>
      <c r="E80" s="75"/>
      <c r="F80" s="75">
        <v>2</v>
      </c>
      <c r="G80" s="66"/>
      <c r="H80" s="159">
        <f t="shared" si="1"/>
        <v>6.55</v>
      </c>
      <c r="I80" s="66"/>
      <c r="J80" s="75">
        <f t="shared" si="2"/>
        <v>15</v>
      </c>
      <c r="K80" s="66"/>
      <c r="L80" s="67">
        <f t="shared" si="10"/>
        <v>75</v>
      </c>
      <c r="M80" s="67"/>
      <c r="N80" s="155">
        <f t="shared" si="3"/>
        <v>-220.3125</v>
      </c>
      <c r="O80" s="155">
        <f t="shared" si="4"/>
        <v>-1101.5625</v>
      </c>
      <c r="P80" s="69">
        <f t="shared" si="5"/>
        <v>4912.5</v>
      </c>
      <c r="Q80" s="70"/>
      <c r="R80" s="85">
        <f t="shared" si="6"/>
        <v>73437.5</v>
      </c>
      <c r="S80" s="87"/>
      <c r="T80" s="86">
        <f t="shared" si="9"/>
        <v>6.84375</v>
      </c>
      <c r="U80" s="87" t="str">
        <f t="shared" si="7"/>
        <v>6.8</v>
      </c>
      <c r="V80" s="88">
        <f t="shared" si="8"/>
        <v>8.9191489361702132</v>
      </c>
      <c r="W80" s="106"/>
      <c r="X80" s="106"/>
      <c r="Y80" s="116"/>
      <c r="Z80" s="105"/>
      <c r="AA80" s="117"/>
      <c r="AB80" s="117"/>
      <c r="AC80" s="117"/>
      <c r="AD80" s="117"/>
      <c r="AE80" s="117"/>
      <c r="AF80" s="13"/>
      <c r="AG80" s="13"/>
    </row>
    <row r="81" spans="1:33" s="3" customFormat="1" ht="24.75" customHeight="1" x14ac:dyDescent="0.25">
      <c r="A81" s="4"/>
      <c r="B81" s="74">
        <v>50</v>
      </c>
      <c r="C81" s="68"/>
      <c r="D81" s="75">
        <v>5</v>
      </c>
      <c r="E81" s="75"/>
      <c r="F81" s="75">
        <v>2</v>
      </c>
      <c r="G81" s="66"/>
      <c r="H81" s="159">
        <f t="shared" si="1"/>
        <v>7.05</v>
      </c>
      <c r="I81" s="66"/>
      <c r="J81" s="75">
        <f t="shared" si="2"/>
        <v>15</v>
      </c>
      <c r="K81" s="66"/>
      <c r="L81" s="67">
        <f t="shared" si="10"/>
        <v>75</v>
      </c>
      <c r="M81" s="67"/>
      <c r="N81" s="155">
        <f t="shared" si="3"/>
        <v>-236.17500000000001</v>
      </c>
      <c r="O81" s="155">
        <f t="shared" si="4"/>
        <v>-1180.875</v>
      </c>
      <c r="P81" s="69">
        <f t="shared" si="5"/>
        <v>5287.5</v>
      </c>
      <c r="Q81" s="70"/>
      <c r="R81" s="85">
        <f t="shared" si="6"/>
        <v>78725</v>
      </c>
      <c r="S81" s="87"/>
      <c r="T81" s="86">
        <f t="shared" si="9"/>
        <v>7.3724999999999996</v>
      </c>
      <c r="U81" s="87" t="str">
        <f>LEFT(T81,3)</f>
        <v>7.3</v>
      </c>
      <c r="V81" s="88">
        <f t="shared" si="8"/>
        <v>8.9552238805970141</v>
      </c>
      <c r="W81" s="106"/>
      <c r="X81" s="106"/>
      <c r="Y81" s="116"/>
      <c r="Z81" s="105"/>
      <c r="AA81" s="117"/>
      <c r="AB81" s="117"/>
      <c r="AC81" s="117"/>
      <c r="AD81" s="117"/>
      <c r="AE81" s="117"/>
      <c r="AF81" s="13"/>
      <c r="AG81" s="13"/>
    </row>
    <row r="82" spans="1:33" s="3" customFormat="1" ht="22.5" customHeight="1" x14ac:dyDescent="0.25">
      <c r="A82" s="5"/>
      <c r="B82" s="74">
        <v>51</v>
      </c>
      <c r="C82" s="68"/>
      <c r="D82" s="75">
        <v>5</v>
      </c>
      <c r="E82" s="75"/>
      <c r="F82" s="75">
        <v>2</v>
      </c>
      <c r="G82" s="66"/>
      <c r="H82" s="159">
        <f t="shared" si="1"/>
        <v>7.55</v>
      </c>
      <c r="I82" s="66"/>
      <c r="J82" s="75">
        <f t="shared" si="2"/>
        <v>15</v>
      </c>
      <c r="K82" s="66"/>
      <c r="L82" s="67">
        <f t="shared" si="10"/>
        <v>75</v>
      </c>
      <c r="M82" s="67"/>
      <c r="N82" s="155">
        <f t="shared" si="3"/>
        <v>-253.16250000000002</v>
      </c>
      <c r="O82" s="155">
        <f t="shared" si="4"/>
        <v>-1265.8125</v>
      </c>
      <c r="P82" s="69">
        <f t="shared" si="5"/>
        <v>5662.5</v>
      </c>
      <c r="Q82" s="70"/>
      <c r="R82" s="85">
        <f t="shared" si="6"/>
        <v>84387.5</v>
      </c>
      <c r="S82" s="87"/>
      <c r="T82" s="86">
        <f t="shared" si="9"/>
        <v>7.9387499999999998</v>
      </c>
      <c r="U82" s="87" t="str">
        <f t="shared" si="7"/>
        <v>7.9</v>
      </c>
      <c r="V82" s="88">
        <f t="shared" si="8"/>
        <v>8.9468226929343793</v>
      </c>
      <c r="W82" s="106"/>
      <c r="X82" s="106"/>
      <c r="Y82" s="116"/>
      <c r="Z82" s="105"/>
      <c r="AA82" s="117"/>
      <c r="AB82" s="117"/>
      <c r="AC82" s="117"/>
      <c r="AD82" s="117"/>
      <c r="AE82" s="117"/>
      <c r="AF82" s="13"/>
      <c r="AG82" s="13"/>
    </row>
    <row r="83" spans="1:33" s="3" customFormat="1" ht="18" x14ac:dyDescent="0.25">
      <c r="A83" s="5"/>
      <c r="B83" s="74">
        <v>52</v>
      </c>
      <c r="C83" s="68"/>
      <c r="D83" s="75">
        <v>5</v>
      </c>
      <c r="E83" s="75"/>
      <c r="F83" s="75">
        <v>2</v>
      </c>
      <c r="G83" s="66"/>
      <c r="H83" s="159">
        <f t="shared" si="1"/>
        <v>8.15</v>
      </c>
      <c r="I83" s="66"/>
      <c r="J83" s="75">
        <f t="shared" si="2"/>
        <v>15</v>
      </c>
      <c r="K83" s="66"/>
      <c r="L83" s="67">
        <f t="shared" si="10"/>
        <v>75</v>
      </c>
      <c r="M83" s="67"/>
      <c r="N83" s="155">
        <f t="shared" si="3"/>
        <v>-271.5</v>
      </c>
      <c r="O83" s="155">
        <f t="shared" si="4"/>
        <v>-1357.5</v>
      </c>
      <c r="P83" s="69">
        <f t="shared" si="5"/>
        <v>6112.5</v>
      </c>
      <c r="Q83" s="70"/>
      <c r="R83" s="85">
        <f t="shared" si="6"/>
        <v>90500</v>
      </c>
      <c r="S83" s="87"/>
      <c r="T83" s="86">
        <f t="shared" si="9"/>
        <v>8.5500000000000007</v>
      </c>
      <c r="U83" s="87" t="str">
        <f t="shared" si="7"/>
        <v>8.5</v>
      </c>
      <c r="V83" s="88">
        <f t="shared" si="8"/>
        <v>9.0055248618784525</v>
      </c>
      <c r="W83" s="106"/>
      <c r="X83" s="106"/>
      <c r="Y83" s="103"/>
      <c r="Z83" s="105"/>
      <c r="AA83" s="105"/>
      <c r="AB83" s="105"/>
      <c r="AC83" s="105"/>
      <c r="AD83" s="104"/>
      <c r="AE83" s="104"/>
      <c r="AF83" s="2"/>
    </row>
    <row r="84" spans="1:33" s="101" customFormat="1" ht="18" x14ac:dyDescent="0.25">
      <c r="A84" s="124"/>
      <c r="B84" s="125"/>
      <c r="C84" s="126"/>
      <c r="D84" s="127"/>
      <c r="E84" s="127"/>
      <c r="F84" s="127"/>
      <c r="G84" s="128"/>
      <c r="H84" s="129"/>
      <c r="I84" s="128"/>
      <c r="J84" s="127"/>
      <c r="K84" s="128"/>
      <c r="L84" s="130"/>
      <c r="M84" s="130"/>
      <c r="N84" s="130"/>
      <c r="O84" s="130"/>
      <c r="P84" s="131"/>
      <c r="Q84" s="132"/>
      <c r="R84" s="133"/>
      <c r="S84" s="134"/>
      <c r="T84" s="135"/>
      <c r="U84" s="134"/>
      <c r="V84" s="136"/>
      <c r="W84" s="111"/>
      <c r="X84" s="111"/>
      <c r="Y84" s="103"/>
      <c r="Z84" s="112"/>
      <c r="AA84" s="112"/>
      <c r="AB84" s="112"/>
      <c r="AC84" s="112"/>
      <c r="AD84" s="137"/>
      <c r="AE84" s="137"/>
      <c r="AF84" s="138"/>
    </row>
    <row r="85" spans="1:33" s="3" customFormat="1" ht="21" thickBot="1" x14ac:dyDescent="0.35">
      <c r="H85" s="94"/>
      <c r="L85" s="9"/>
      <c r="M85" s="9"/>
      <c r="N85" s="9"/>
      <c r="O85" s="9"/>
      <c r="P85" s="59" t="s">
        <v>3</v>
      </c>
      <c r="Q85" s="62"/>
      <c r="R85" s="120">
        <f>R83</f>
        <v>90500</v>
      </c>
      <c r="S85" s="121"/>
      <c r="T85" s="122"/>
      <c r="U85" s="121"/>
      <c r="V85" s="123">
        <f>AVERAGEA(V32:V83)</f>
        <v>7.2133416928487994</v>
      </c>
      <c r="W85" s="151">
        <f>(R85-R20)/R20</f>
        <v>17.100000000000001</v>
      </c>
      <c r="X85" s="150"/>
      <c r="Y85" s="118" t="s">
        <v>27</v>
      </c>
      <c r="Z85" s="105"/>
      <c r="AA85" s="105"/>
      <c r="AB85" s="105"/>
      <c r="AC85" s="105"/>
      <c r="AD85" s="105"/>
      <c r="AE85" s="105"/>
    </row>
    <row r="86" spans="1:33" s="3" customFormat="1" ht="18.75" thickTop="1" x14ac:dyDescent="0.25">
      <c r="H86" s="94"/>
      <c r="P86" s="53"/>
      <c r="R86" s="60"/>
      <c r="V86" s="78"/>
    </row>
    <row r="87" spans="1:33" s="3" customFormat="1" ht="18" x14ac:dyDescent="0.25">
      <c r="B87" s="9"/>
      <c r="C87" s="9"/>
      <c r="D87" s="9"/>
      <c r="E87" s="9"/>
      <c r="F87" s="44"/>
      <c r="G87" s="15"/>
      <c r="H87" s="95"/>
      <c r="I87" s="9"/>
      <c r="J87" s="9"/>
      <c r="K87" s="9"/>
      <c r="L87" s="9"/>
      <c r="M87" s="9"/>
      <c r="N87" s="9"/>
      <c r="O87" s="9"/>
      <c r="P87" s="52"/>
      <c r="Q87" s="9"/>
      <c r="R87" s="46"/>
      <c r="S87" s="9"/>
      <c r="T87" s="9"/>
      <c r="U87" s="9"/>
      <c r="V87" s="77"/>
      <c r="W87" s="9"/>
      <c r="X87" s="9"/>
    </row>
    <row r="88" spans="1:33" s="3" customFormat="1" ht="20.25" x14ac:dyDescent="0.3">
      <c r="B88" s="18"/>
      <c r="C88" s="19"/>
      <c r="D88" s="19"/>
      <c r="E88" s="19"/>
      <c r="F88" s="19"/>
      <c r="G88" s="19"/>
      <c r="H88" s="96"/>
      <c r="I88" s="19"/>
      <c r="J88" s="19"/>
      <c r="K88" s="19"/>
      <c r="L88" s="19"/>
      <c r="M88" s="19"/>
      <c r="N88" s="19"/>
      <c r="O88" s="19"/>
      <c r="P88" s="54"/>
      <c r="Q88" s="19"/>
      <c r="R88" s="47"/>
      <c r="S88" s="15"/>
      <c r="T88" s="15"/>
      <c r="U88" s="15"/>
      <c r="V88" s="79"/>
      <c r="W88" s="15"/>
      <c r="X88" s="15"/>
    </row>
    <row r="89" spans="1:33" s="3" customFormat="1" ht="20.25" x14ac:dyDescent="0.3">
      <c r="B89" s="9"/>
      <c r="C89" s="9"/>
      <c r="D89" s="18"/>
      <c r="E89" s="19"/>
      <c r="F89" s="19"/>
      <c r="G89" s="19"/>
      <c r="H89" s="96"/>
      <c r="I89" s="19"/>
      <c r="J89" s="19"/>
      <c r="K89" s="19"/>
      <c r="L89" s="19"/>
      <c r="M89" s="19"/>
      <c r="N89" s="19"/>
      <c r="O89" s="19"/>
      <c r="P89" s="54"/>
      <c r="Q89" s="19"/>
      <c r="R89" s="47"/>
      <c r="S89" s="19"/>
      <c r="T89" s="19"/>
      <c r="U89" s="19"/>
      <c r="V89" s="80"/>
      <c r="W89" s="19"/>
      <c r="X89" s="19"/>
      <c r="Y89" s="2"/>
      <c r="Z89" s="2"/>
      <c r="AA89" s="2"/>
      <c r="AB89" s="2"/>
    </row>
    <row r="90" spans="1:33" s="3" customFormat="1" ht="18" x14ac:dyDescent="0.25">
      <c r="B90" s="8"/>
      <c r="C90" s="8"/>
      <c r="D90" s="9"/>
      <c r="E90" s="9"/>
      <c r="F90" s="9"/>
      <c r="G90" s="9"/>
      <c r="H90" s="93"/>
      <c r="I90" s="9"/>
      <c r="J90" s="9"/>
      <c r="K90" s="9"/>
      <c r="L90" s="9"/>
      <c r="M90" s="9"/>
      <c r="N90" s="9"/>
      <c r="O90" s="9"/>
      <c r="P90" s="52"/>
      <c r="Q90" s="9"/>
      <c r="R90" s="46"/>
      <c r="S90" s="9"/>
      <c r="T90" s="9"/>
      <c r="U90" s="9"/>
      <c r="V90" s="77"/>
      <c r="W90" s="8"/>
      <c r="X90" s="8"/>
    </row>
    <row r="91" spans="1:33" s="3" customFormat="1" ht="18" x14ac:dyDescent="0.25">
      <c r="B91" s="8"/>
      <c r="C91" s="8"/>
      <c r="D91" s="8"/>
      <c r="E91" s="8"/>
      <c r="F91" s="9"/>
      <c r="G91" s="39"/>
      <c r="H91" s="91"/>
      <c r="I91" s="39"/>
      <c r="J91" s="39"/>
      <c r="K91" s="39"/>
      <c r="L91" s="8"/>
      <c r="M91" s="8"/>
      <c r="N91" s="8"/>
      <c r="O91" s="8"/>
      <c r="P91" s="55"/>
      <c r="Q91" s="2"/>
      <c r="R91" s="48"/>
      <c r="S91" s="2"/>
      <c r="T91" s="2"/>
      <c r="U91" s="2"/>
      <c r="V91" s="81"/>
      <c r="Y91" s="2"/>
      <c r="Z91" s="2"/>
      <c r="AA91" s="2"/>
      <c r="AB91" s="2"/>
    </row>
    <row r="92" spans="1:33" s="2" customFormat="1" x14ac:dyDescent="0.2">
      <c r="B92" s="8"/>
      <c r="C92" s="8"/>
      <c r="D92" s="8"/>
      <c r="E92" s="8"/>
      <c r="F92" s="8"/>
      <c r="G92" s="8"/>
      <c r="H92" s="90"/>
      <c r="I92" s="8"/>
      <c r="J92" s="8"/>
      <c r="K92" s="8"/>
      <c r="L92" s="8"/>
      <c r="M92" s="8"/>
      <c r="N92" s="8"/>
      <c r="O92" s="8"/>
      <c r="P92" s="50"/>
      <c r="Q92" s="8"/>
      <c r="R92" s="45"/>
      <c r="S92" s="8"/>
      <c r="T92" s="8"/>
      <c r="U92" s="8"/>
      <c r="V92" s="76"/>
      <c r="W92" s="8"/>
      <c r="X92" s="8"/>
    </row>
    <row r="93" spans="1:33" s="2" customFormat="1" x14ac:dyDescent="0.2">
      <c r="B93" s="8"/>
      <c r="C93" s="8"/>
      <c r="D93" s="8"/>
      <c r="E93" s="8"/>
      <c r="F93" s="8"/>
      <c r="G93" s="8"/>
      <c r="H93" s="90"/>
      <c r="I93" s="8"/>
      <c r="J93" s="8"/>
      <c r="K93" s="8"/>
      <c r="L93" s="8"/>
      <c r="M93" s="8"/>
      <c r="N93" s="8"/>
      <c r="O93" s="8"/>
      <c r="P93" s="50"/>
      <c r="Q93" s="8"/>
      <c r="R93" s="45"/>
      <c r="S93" s="8"/>
      <c r="T93" s="8"/>
      <c r="U93" s="8"/>
      <c r="V93" s="76"/>
      <c r="W93" s="8"/>
      <c r="X93" s="8"/>
    </row>
    <row r="94" spans="1:33" s="2" customFormat="1" x14ac:dyDescent="0.2">
      <c r="D94" s="8"/>
      <c r="E94" s="8"/>
      <c r="F94" s="8"/>
      <c r="G94" s="8"/>
      <c r="H94" s="90"/>
      <c r="I94" s="8"/>
      <c r="J94" s="8"/>
      <c r="K94" s="8"/>
      <c r="L94" s="8"/>
      <c r="M94" s="8"/>
      <c r="N94" s="8"/>
      <c r="O94" s="8"/>
      <c r="P94" s="50"/>
      <c r="Q94" s="8"/>
      <c r="R94" s="45"/>
      <c r="S94" s="8"/>
      <c r="T94" s="8"/>
      <c r="U94" s="8"/>
      <c r="V94" s="76"/>
      <c r="W94" s="8"/>
      <c r="X94" s="8"/>
    </row>
    <row r="95" spans="1:33" s="2" customFormat="1" x14ac:dyDescent="0.2">
      <c r="H95" s="97"/>
      <c r="P95" s="55"/>
      <c r="R95" s="48"/>
      <c r="V95" s="81"/>
    </row>
    <row r="96" spans="1:33" s="2" customFormat="1" x14ac:dyDescent="0.2">
      <c r="H96" s="97"/>
      <c r="P96" s="55"/>
      <c r="R96" s="48"/>
      <c r="V96" s="81"/>
    </row>
    <row r="97" spans="8:22" s="2" customFormat="1" x14ac:dyDescent="0.2">
      <c r="H97" s="97"/>
      <c r="P97" s="55"/>
      <c r="R97" s="48"/>
      <c r="V97" s="81"/>
    </row>
    <row r="98" spans="8:22" s="2" customFormat="1" x14ac:dyDescent="0.2">
      <c r="H98" s="97"/>
      <c r="P98" s="55"/>
      <c r="R98" s="48"/>
      <c r="V98" s="81"/>
    </row>
    <row r="99" spans="8:22" s="2" customFormat="1" x14ac:dyDescent="0.2">
      <c r="H99" s="97"/>
      <c r="P99" s="55"/>
      <c r="R99" s="48"/>
      <c r="V99" s="81"/>
    </row>
    <row r="100" spans="8:22" s="2" customFormat="1" x14ac:dyDescent="0.2">
      <c r="H100" s="97"/>
      <c r="P100" s="55"/>
      <c r="R100" s="48"/>
      <c r="V100" s="81"/>
    </row>
    <row r="101" spans="8:22" s="2" customFormat="1" x14ac:dyDescent="0.2">
      <c r="H101" s="97"/>
      <c r="P101" s="55"/>
      <c r="R101" s="48"/>
      <c r="V101" s="81"/>
    </row>
    <row r="102" spans="8:22" s="2" customFormat="1" x14ac:dyDescent="0.2">
      <c r="H102" s="97"/>
      <c r="P102" s="55"/>
      <c r="R102" s="48"/>
      <c r="V102" s="81"/>
    </row>
    <row r="103" spans="8:22" s="2" customFormat="1" x14ac:dyDescent="0.2">
      <c r="H103" s="97"/>
      <c r="P103" s="55"/>
      <c r="R103" s="48"/>
      <c r="V103" s="81"/>
    </row>
    <row r="104" spans="8:22" s="2" customFormat="1" x14ac:dyDescent="0.2">
      <c r="H104" s="97"/>
      <c r="P104" s="55"/>
      <c r="R104" s="48"/>
      <c r="V104" s="81"/>
    </row>
    <row r="105" spans="8:22" s="2" customFormat="1" x14ac:dyDescent="0.2">
      <c r="H105" s="97"/>
      <c r="P105" s="55"/>
      <c r="R105" s="48"/>
      <c r="V105" s="81"/>
    </row>
    <row r="106" spans="8:22" s="2" customFormat="1" x14ac:dyDescent="0.2">
      <c r="H106" s="97"/>
      <c r="P106" s="55"/>
      <c r="R106" s="48"/>
      <c r="V106" s="81"/>
    </row>
    <row r="107" spans="8:22" s="2" customFormat="1" x14ac:dyDescent="0.2">
      <c r="H107" s="97"/>
      <c r="P107" s="55"/>
      <c r="R107" s="48"/>
      <c r="V107" s="81"/>
    </row>
    <row r="108" spans="8:22" s="2" customFormat="1" x14ac:dyDescent="0.2">
      <c r="H108" s="97"/>
      <c r="P108" s="55"/>
      <c r="R108" s="48"/>
      <c r="V108" s="81"/>
    </row>
    <row r="109" spans="8:22" s="2" customFormat="1" x14ac:dyDescent="0.2">
      <c r="H109" s="97"/>
      <c r="P109" s="55"/>
      <c r="R109" s="48"/>
      <c r="V109" s="81"/>
    </row>
    <row r="110" spans="8:22" s="2" customFormat="1" x14ac:dyDescent="0.2">
      <c r="H110" s="97"/>
      <c r="P110" s="55"/>
      <c r="R110" s="48"/>
      <c r="V110" s="81"/>
    </row>
    <row r="111" spans="8:22" s="2" customFormat="1" x14ac:dyDescent="0.2">
      <c r="H111" s="97"/>
      <c r="P111" s="55"/>
      <c r="R111" s="48"/>
      <c r="V111" s="81"/>
    </row>
    <row r="112" spans="8:22" s="2" customFormat="1" x14ac:dyDescent="0.2">
      <c r="H112" s="97"/>
      <c r="P112" s="55"/>
      <c r="R112" s="48"/>
      <c r="V112" s="81"/>
    </row>
    <row r="113" spans="8:22" s="2" customFormat="1" x14ac:dyDescent="0.2">
      <c r="H113" s="97"/>
      <c r="P113" s="55"/>
      <c r="R113" s="48"/>
      <c r="V113" s="81"/>
    </row>
    <row r="114" spans="8:22" s="2" customFormat="1" x14ac:dyDescent="0.2">
      <c r="H114" s="97"/>
      <c r="P114" s="55"/>
      <c r="R114" s="48"/>
      <c r="V114" s="81"/>
    </row>
    <row r="115" spans="8:22" s="2" customFormat="1" x14ac:dyDescent="0.2">
      <c r="H115" s="97"/>
      <c r="P115" s="55"/>
      <c r="R115" s="48"/>
      <c r="V115" s="81"/>
    </row>
    <row r="116" spans="8:22" s="2" customFormat="1" x14ac:dyDescent="0.2">
      <c r="H116" s="97"/>
      <c r="P116" s="55"/>
      <c r="R116" s="48"/>
      <c r="V116" s="81"/>
    </row>
    <row r="117" spans="8:22" s="2" customFormat="1" x14ac:dyDescent="0.2">
      <c r="H117" s="97"/>
      <c r="P117" s="55"/>
      <c r="R117" s="48"/>
      <c r="V117" s="81"/>
    </row>
    <row r="118" spans="8:22" s="2" customFormat="1" x14ac:dyDescent="0.2">
      <c r="H118" s="97"/>
      <c r="P118" s="55"/>
      <c r="R118" s="48"/>
      <c r="V118" s="81"/>
    </row>
    <row r="119" spans="8:22" s="2" customFormat="1" x14ac:dyDescent="0.2">
      <c r="H119" s="97"/>
      <c r="P119" s="55"/>
      <c r="R119" s="48"/>
      <c r="V119" s="81"/>
    </row>
    <row r="120" spans="8:22" s="2" customFormat="1" x14ac:dyDescent="0.2">
      <c r="H120" s="97"/>
      <c r="P120" s="55"/>
      <c r="R120" s="48"/>
      <c r="V120" s="81"/>
    </row>
    <row r="121" spans="8:22" s="2" customFormat="1" x14ac:dyDescent="0.2">
      <c r="H121" s="97"/>
      <c r="P121" s="55"/>
      <c r="R121" s="48"/>
      <c r="V121" s="81"/>
    </row>
    <row r="122" spans="8:22" s="2" customFormat="1" x14ac:dyDescent="0.2">
      <c r="H122" s="97"/>
      <c r="P122" s="55"/>
      <c r="R122" s="48"/>
      <c r="V122" s="81"/>
    </row>
    <row r="123" spans="8:22" s="2" customFormat="1" x14ac:dyDescent="0.2">
      <c r="H123" s="97"/>
      <c r="P123" s="55"/>
      <c r="R123" s="48"/>
      <c r="V123" s="81"/>
    </row>
    <row r="124" spans="8:22" s="2" customFormat="1" x14ac:dyDescent="0.2">
      <c r="H124" s="97"/>
      <c r="P124" s="55"/>
      <c r="R124" s="48"/>
      <c r="V124" s="81"/>
    </row>
    <row r="125" spans="8:22" s="2" customFormat="1" x14ac:dyDescent="0.2">
      <c r="H125" s="97"/>
      <c r="P125" s="55"/>
      <c r="R125" s="48"/>
      <c r="V125" s="81"/>
    </row>
    <row r="126" spans="8:22" s="2" customFormat="1" x14ac:dyDescent="0.2">
      <c r="H126" s="97"/>
      <c r="P126" s="55"/>
      <c r="R126" s="48"/>
      <c r="V126" s="81"/>
    </row>
    <row r="127" spans="8:22" s="2" customFormat="1" x14ac:dyDescent="0.2">
      <c r="H127" s="97"/>
      <c r="P127" s="55"/>
      <c r="R127" s="48"/>
      <c r="V127" s="81"/>
    </row>
    <row r="128" spans="8:22" s="2" customFormat="1" x14ac:dyDescent="0.2">
      <c r="H128" s="97"/>
      <c r="P128" s="55"/>
      <c r="R128" s="48"/>
      <c r="V128" s="81"/>
    </row>
    <row r="129" spans="8:22" s="2" customFormat="1" x14ac:dyDescent="0.2">
      <c r="H129" s="97"/>
      <c r="P129" s="55"/>
      <c r="R129" s="48"/>
      <c r="V129" s="81"/>
    </row>
    <row r="130" spans="8:22" s="2" customFormat="1" x14ac:dyDescent="0.2">
      <c r="H130" s="97"/>
      <c r="P130" s="55"/>
      <c r="R130" s="48"/>
      <c r="V130" s="81"/>
    </row>
    <row r="131" spans="8:22" s="2" customFormat="1" x14ac:dyDescent="0.2">
      <c r="H131" s="97"/>
      <c r="P131" s="55"/>
      <c r="R131" s="48"/>
      <c r="V131" s="81"/>
    </row>
    <row r="132" spans="8:22" s="2" customFormat="1" x14ac:dyDescent="0.2">
      <c r="H132" s="97"/>
      <c r="P132" s="55"/>
      <c r="R132" s="48"/>
      <c r="V132" s="81"/>
    </row>
    <row r="133" spans="8:22" s="2" customFormat="1" x14ac:dyDescent="0.2">
      <c r="H133" s="97"/>
      <c r="P133" s="55"/>
      <c r="R133" s="48"/>
      <c r="V133" s="81"/>
    </row>
    <row r="134" spans="8:22" s="2" customFormat="1" x14ac:dyDescent="0.2">
      <c r="H134" s="97"/>
      <c r="P134" s="55"/>
      <c r="R134" s="48"/>
      <c r="V134" s="81"/>
    </row>
    <row r="135" spans="8:22" s="2" customFormat="1" x14ac:dyDescent="0.2">
      <c r="H135" s="97"/>
      <c r="P135" s="55"/>
      <c r="R135" s="48"/>
      <c r="V135" s="81"/>
    </row>
    <row r="136" spans="8:22" s="2" customFormat="1" x14ac:dyDescent="0.2">
      <c r="H136" s="97"/>
      <c r="P136" s="55"/>
      <c r="R136" s="48"/>
      <c r="V136" s="81"/>
    </row>
    <row r="137" spans="8:22" s="2" customFormat="1" x14ac:dyDescent="0.2">
      <c r="H137" s="97"/>
      <c r="P137" s="55"/>
      <c r="R137" s="48"/>
      <c r="V137" s="81"/>
    </row>
    <row r="138" spans="8:22" s="2" customFormat="1" x14ac:dyDescent="0.2">
      <c r="H138" s="97"/>
      <c r="P138" s="55"/>
      <c r="R138" s="48"/>
      <c r="V138" s="81"/>
    </row>
    <row r="139" spans="8:22" s="2" customFormat="1" x14ac:dyDescent="0.2">
      <c r="H139" s="97"/>
      <c r="P139" s="55"/>
      <c r="R139" s="48"/>
      <c r="V139" s="81"/>
    </row>
    <row r="140" spans="8:22" s="2" customFormat="1" x14ac:dyDescent="0.2">
      <c r="H140" s="97"/>
      <c r="P140" s="55"/>
      <c r="R140" s="48"/>
      <c r="V140" s="81"/>
    </row>
    <row r="141" spans="8:22" s="2" customFormat="1" x14ac:dyDescent="0.2">
      <c r="H141" s="97"/>
      <c r="P141" s="55"/>
      <c r="R141" s="48"/>
      <c r="V141" s="81"/>
    </row>
    <row r="142" spans="8:22" s="2" customFormat="1" x14ac:dyDescent="0.2">
      <c r="H142" s="97"/>
      <c r="P142" s="55"/>
      <c r="R142" s="48"/>
      <c r="V142" s="81"/>
    </row>
    <row r="143" spans="8:22" s="2" customFormat="1" x14ac:dyDescent="0.2">
      <c r="H143" s="97"/>
      <c r="P143" s="55"/>
      <c r="R143" s="48"/>
      <c r="V143" s="81"/>
    </row>
    <row r="144" spans="8:22" s="2" customFormat="1" x14ac:dyDescent="0.2">
      <c r="H144" s="97"/>
      <c r="P144" s="55"/>
      <c r="R144" s="48"/>
      <c r="V144" s="81"/>
    </row>
    <row r="145" spans="2:28" s="2" customFormat="1" x14ac:dyDescent="0.2">
      <c r="H145" s="97"/>
      <c r="P145" s="55"/>
      <c r="R145" s="48"/>
      <c r="V145" s="81"/>
    </row>
    <row r="146" spans="2:28" s="2" customFormat="1" x14ac:dyDescent="0.2">
      <c r="H146" s="97"/>
      <c r="P146" s="55"/>
      <c r="R146" s="48"/>
      <c r="V146" s="81"/>
    </row>
    <row r="147" spans="2:28" s="2" customFormat="1" x14ac:dyDescent="0.2">
      <c r="H147" s="97"/>
      <c r="P147" s="55"/>
      <c r="R147" s="48"/>
      <c r="V147" s="81"/>
    </row>
    <row r="148" spans="2:28" s="2" customFormat="1" x14ac:dyDescent="0.2">
      <c r="H148" s="97"/>
      <c r="P148" s="55"/>
      <c r="R148" s="48"/>
      <c r="V148" s="81"/>
    </row>
    <row r="149" spans="2:28" s="2" customFormat="1" x14ac:dyDescent="0.2">
      <c r="H149" s="97"/>
      <c r="P149" s="55"/>
      <c r="R149" s="48"/>
      <c r="V149" s="81"/>
    </row>
    <row r="150" spans="2:28" s="2" customFormat="1" x14ac:dyDescent="0.2">
      <c r="H150" s="97"/>
      <c r="P150" s="55"/>
      <c r="R150" s="48"/>
      <c r="V150" s="81"/>
    </row>
    <row r="151" spans="2:28" s="2" customFormat="1" x14ac:dyDescent="0.2">
      <c r="H151" s="97"/>
      <c r="P151" s="55"/>
      <c r="R151" s="48"/>
      <c r="V151" s="81"/>
    </row>
    <row r="152" spans="2:28" s="2" customFormat="1" x14ac:dyDescent="0.2">
      <c r="H152" s="97"/>
      <c r="P152" s="55"/>
      <c r="R152" s="48"/>
      <c r="V152" s="81"/>
    </row>
    <row r="153" spans="2:28" s="2" customFormat="1" x14ac:dyDescent="0.2">
      <c r="B153" s="1"/>
      <c r="C153" s="1"/>
      <c r="D153" s="1"/>
      <c r="E153" s="1"/>
      <c r="F153" s="1"/>
      <c r="G153" s="1"/>
      <c r="H153" s="98"/>
      <c r="I153" s="1"/>
      <c r="J153" s="1"/>
      <c r="K153" s="1"/>
      <c r="L153" s="1"/>
      <c r="M153" s="1"/>
      <c r="N153" s="1"/>
      <c r="O153" s="1"/>
      <c r="P153" s="56"/>
      <c r="Q153" s="1"/>
      <c r="R153" s="49"/>
      <c r="S153" s="1"/>
      <c r="T153" s="1"/>
      <c r="U153" s="1"/>
      <c r="V153" s="82"/>
      <c r="W153" s="1"/>
      <c r="X153" s="1"/>
      <c r="Y153" s="1"/>
      <c r="Z153" s="1"/>
      <c r="AA153" s="1"/>
      <c r="AB153" s="1"/>
    </row>
    <row r="154" spans="2:28" s="2" customFormat="1" x14ac:dyDescent="0.2">
      <c r="B154" s="1"/>
      <c r="C154" s="1"/>
      <c r="D154" s="1"/>
      <c r="E154" s="1"/>
      <c r="F154" s="1"/>
      <c r="G154" s="1"/>
      <c r="H154" s="98"/>
      <c r="I154" s="1"/>
      <c r="J154" s="1"/>
      <c r="K154" s="1"/>
      <c r="L154" s="1"/>
      <c r="M154" s="1"/>
      <c r="N154" s="1"/>
      <c r="O154" s="1"/>
      <c r="P154" s="56"/>
      <c r="Q154" s="1"/>
      <c r="R154" s="49"/>
      <c r="S154" s="1"/>
      <c r="T154" s="1"/>
      <c r="U154" s="1"/>
      <c r="V154" s="82"/>
      <c r="W154" s="1"/>
      <c r="X154" s="1"/>
      <c r="Y154" s="1"/>
      <c r="Z154" s="1"/>
      <c r="AA154" s="1"/>
      <c r="AB154" s="1"/>
    </row>
    <row r="155" spans="2:28" s="2" customFormat="1" x14ac:dyDescent="0.2">
      <c r="B155" s="1"/>
      <c r="C155" s="1"/>
      <c r="D155" s="1"/>
      <c r="E155" s="1"/>
      <c r="F155" s="1"/>
      <c r="G155" s="1"/>
      <c r="H155" s="98"/>
      <c r="I155" s="1"/>
      <c r="J155" s="1"/>
      <c r="K155" s="1"/>
      <c r="L155" s="1"/>
      <c r="M155" s="1"/>
      <c r="N155" s="1"/>
      <c r="O155" s="1"/>
      <c r="P155" s="56"/>
      <c r="Q155" s="1"/>
      <c r="R155" s="49"/>
      <c r="S155" s="1"/>
      <c r="T155" s="1"/>
      <c r="U155" s="1"/>
      <c r="V155" s="82"/>
      <c r="W155" s="1"/>
      <c r="X155" s="1"/>
      <c r="Y155" s="1"/>
      <c r="Z155" s="1"/>
      <c r="AA155" s="1"/>
      <c r="AB155" s="1"/>
    </row>
  </sheetData>
  <sheetProtection password="EADF" sheet="1" objects="1" scenarios="1"/>
  <mergeCells count="12">
    <mergeCell ref="R4:X6"/>
    <mergeCell ref="R17:AC17"/>
    <mergeCell ref="D11:L22"/>
    <mergeCell ref="A1:XFD1"/>
    <mergeCell ref="A2:XFD2"/>
    <mergeCell ref="A3:XFD3"/>
    <mergeCell ref="W45:AE45"/>
    <mergeCell ref="D9:L9"/>
    <mergeCell ref="R12:AC12"/>
    <mergeCell ref="S13:AC13"/>
    <mergeCell ref="S14:AC14"/>
    <mergeCell ref="S15:AC15"/>
  </mergeCells>
  <phoneticPr fontId="24" type="noConversion"/>
  <dataValidations count="1">
    <dataValidation type="list" allowBlank="1" showInputMessage="1" showErrorMessage="1" sqref="R23">
      <formula1>"Micro, Standard"</formula1>
    </dataValidation>
  </dataValidations>
  <pageMargins left="0.75" right="0.75" top="1" bottom="1" header="0.49212598499999999" footer="0.49212598499999999"/>
  <pageSetup orientation="portrait" r:id="rId1"/>
  <drawing r:id="rId2"/>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Copyright - Read Me</vt:lpstr>
      <vt:lpstr>FxCalculator</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c:creator>
  <cp:lastModifiedBy>matt</cp:lastModifiedBy>
  <cp:lastPrinted>2009-06-15T16:18:02Z</cp:lastPrinted>
  <dcterms:created xsi:type="dcterms:W3CDTF">2009-03-25T15:16:27Z</dcterms:created>
  <dcterms:modified xsi:type="dcterms:W3CDTF">2014-12-09T00:30:21Z</dcterms:modified>
</cp:coreProperties>
</file>