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Forex &amp; Trading\Other\Triangular-Trading\"/>
    </mc:Choice>
  </mc:AlternateContent>
  <bookViews>
    <workbookView xWindow="0" yWindow="0" windowWidth="20490" windowHeight="7440"/>
  </bookViews>
  <sheets>
    <sheet name="Blad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6" i="1" l="1"/>
  <c r="E64" i="1"/>
  <c r="C60" i="1"/>
  <c r="C59" i="1"/>
  <c r="I76" i="1"/>
  <c r="L76" i="1" s="1"/>
  <c r="K119" i="1" l="1"/>
  <c r="K120" i="1" s="1"/>
  <c r="K121" i="1" s="1"/>
  <c r="K122" i="1" s="1"/>
  <c r="K123" i="1" s="1"/>
  <c r="K113" i="1" l="1"/>
  <c r="K112" i="1"/>
  <c r="K111" i="1"/>
  <c r="K110" i="1"/>
  <c r="K109" i="1"/>
  <c r="K108" i="1"/>
  <c r="K107" i="1"/>
  <c r="K106" i="1"/>
  <c r="K105" i="1"/>
  <c r="K104" i="1"/>
  <c r="K103" i="1"/>
  <c r="K114" i="1" l="1"/>
  <c r="K115" i="1"/>
  <c r="K117" i="1"/>
  <c r="K116" i="1"/>
  <c r="I54" i="1"/>
  <c r="L54" i="1" s="1"/>
  <c r="C66" i="1" s="1"/>
  <c r="H66" i="1" s="1"/>
  <c r="I52" i="1"/>
  <c r="L52" i="1" s="1"/>
  <c r="I53" i="1"/>
  <c r="I74" i="1"/>
  <c r="L74" i="1" s="1"/>
  <c r="G75" i="1"/>
  <c r="I75" i="1" s="1"/>
  <c r="L75" i="1" s="1"/>
  <c r="L53" i="1" l="1"/>
  <c r="F64" i="1" s="1"/>
  <c r="C64" i="1"/>
  <c r="H64" i="1" s="1"/>
</calcChain>
</file>

<file path=xl/sharedStrings.xml><?xml version="1.0" encoding="utf-8"?>
<sst xmlns="http://schemas.openxmlformats.org/spreadsheetml/2006/main" count="359" uniqueCount="161">
  <si>
    <t>For instance:</t>
  </si>
  <si>
    <t>EUR/USD + EUR/JPY + USD/JPY (Buy + Sell + Buy, or Sell + Buy + Sell)</t>
  </si>
  <si>
    <t>EUR/USD</t>
  </si>
  <si>
    <t>Sell at Bid:</t>
  </si>
  <si>
    <t>EUR/JPY</t>
  </si>
  <si>
    <t>Buy at Ask</t>
  </si>
  <si>
    <t>USD/JPY</t>
  </si>
  <si>
    <t>we paid</t>
  </si>
  <si>
    <t>EUR</t>
  </si>
  <si>
    <t>we got</t>
  </si>
  <si>
    <t>USD</t>
  </si>
  <si>
    <t>JPY</t>
  </si>
  <si>
    <t>EUR/USD + EUR/JPY + USD/JPY (Sell + Buy + Sell, or Buy + Sell + Buy)</t>
  </si>
  <si>
    <t>EUR/USD + EUR/GBP + GBP/USD (Buy + Sell + Sell, or Sell + Buy + Buy)</t>
  </si>
  <si>
    <t>EUR/GBP</t>
  </si>
  <si>
    <t>GBP/USD</t>
  </si>
  <si>
    <t>Buy at Ask:</t>
  </si>
  <si>
    <t>Triangular Hedge</t>
  </si>
  <si>
    <t>USD, EUR, JPY, GBP, CHF, CAD, AUD, NZD</t>
  </si>
  <si>
    <t>EUR/USD, USD/JPY, GBP/USD, USD/CHF, USD/CAD, AUD/USD, NZD/USD</t>
  </si>
  <si>
    <t>EUR/JPY, GBP/JPY, CHF/JPY, CAD/JPY, AUD/JPY, NZD/JPY</t>
  </si>
  <si>
    <t>EUR/CHF, EUR/GBP, EUR/CAD, EUR/AUD, EUR/NZD</t>
  </si>
  <si>
    <t>GBP/CHF, GBP/AUD, GBP/CAD, GBP/NZD</t>
  </si>
  <si>
    <t>AUD/CHF, AUD/CAD, AUD/NZD</t>
  </si>
  <si>
    <t>NZD/CHF, NZD/CAD</t>
  </si>
  <si>
    <t>CAD/CHF</t>
  </si>
  <si>
    <t>GBP</t>
  </si>
  <si>
    <t>=&gt;</t>
  </si>
  <si>
    <t>GBPUSD, EURGBP, GBPAUD, GBPCAD, GBPJPY, GBPCHF, GBPNZD</t>
  </si>
  <si>
    <t>CAD</t>
  </si>
  <si>
    <t>USDCAD, EURCAD, GBPCAD, AUDCAD, CADJPY, NZDCAD, CADCHF</t>
  </si>
  <si>
    <t>EURUSD, USDJPY, GBPUSD, USDCAD, AUDUSD, USDJPY, NZDUSD</t>
  </si>
  <si>
    <t>AUD</t>
  </si>
  <si>
    <t>AUDUSD, AUDJPY, EURAUD, GBPAUD, AUDCAD, AUDCHF, AUDNZD</t>
  </si>
  <si>
    <t>EURUSD, EURJPY, EURCHF, EURGBP, EURCAD, EURAUD, EURNZD</t>
  </si>
  <si>
    <t>CHF</t>
  </si>
  <si>
    <t>USDCHF, CHFJPY, EURCHF, GBPCHF, AUDCHF, NZDCHF, CADCHF</t>
  </si>
  <si>
    <t>USDJPY, EURJPY, GBPJPY, CHFJPY, CADJPY, AUDJPY, NZDJPY</t>
  </si>
  <si>
    <t>NZD</t>
  </si>
  <si>
    <t>NZDUSD, NZDJPY, EURNZD, GBPNZD, AUDNZD, NZDCHF, NZDCAD</t>
  </si>
  <si>
    <t>For each currency there are 7 pairs as follows:</t>
  </si>
  <si>
    <t>Which gives 28 currency currency pairs as follows:</t>
  </si>
  <si>
    <t>A</t>
  </si>
  <si>
    <t>B</t>
  </si>
  <si>
    <t>C</t>
  </si>
  <si>
    <t>USD/CHF</t>
  </si>
  <si>
    <t>EUR/CHF</t>
  </si>
  <si>
    <t>USD/CAD</t>
  </si>
  <si>
    <t>AUD/USD</t>
  </si>
  <si>
    <t>NZD/USD</t>
  </si>
  <si>
    <t>EUR/NZD</t>
  </si>
  <si>
    <t>EUR/AUD</t>
  </si>
  <si>
    <t>EUR/CAD</t>
  </si>
  <si>
    <t>GBP/JPY</t>
  </si>
  <si>
    <t>CHF/JPY</t>
  </si>
  <si>
    <t>CAD/JPY</t>
  </si>
  <si>
    <t>AUD/JPY</t>
  </si>
  <si>
    <t>NZD/JPY</t>
  </si>
  <si>
    <t>GBP/CHF</t>
  </si>
  <si>
    <t>GBP/CAD</t>
  </si>
  <si>
    <t>GBP/AUD</t>
  </si>
  <si>
    <t>GBP/NZD</t>
  </si>
  <si>
    <t>AUD/CHF</t>
  </si>
  <si>
    <t>NZD/CHF</t>
  </si>
  <si>
    <t>AUDCAD</t>
  </si>
  <si>
    <t>NZDCAD</t>
  </si>
  <si>
    <t>AUD/NZD</t>
  </si>
  <si>
    <t>B/B/S</t>
  </si>
  <si>
    <t>S/S/B</t>
  </si>
  <si>
    <t>B/S/S</t>
  </si>
  <si>
    <t>S/B/B</t>
  </si>
  <si>
    <t>S/B/S</t>
  </si>
  <si>
    <t>There are two possible order sequences: B/B/S (S/B/B) or B/S/S (S/B/B)</t>
  </si>
  <si>
    <t>Bid</t>
  </si>
  <si>
    <t>Ask</t>
  </si>
  <si>
    <t>Currency 1 = EUR = A = 6</t>
  </si>
  <si>
    <t>Currency 2 = USD = B = 3</t>
  </si>
  <si>
    <t>Currency 3 = JPY = C = 2</t>
  </si>
  <si>
    <t>A/B</t>
  </si>
  <si>
    <t>B/C</t>
  </si>
  <si>
    <t>C/A</t>
  </si>
  <si>
    <t>USD/NZD</t>
  </si>
  <si>
    <t>Formula</t>
  </si>
  <si>
    <t>Order 1</t>
  </si>
  <si>
    <t>Order 2</t>
  </si>
  <si>
    <t>AB * BC * CA</t>
  </si>
  <si>
    <t>Formula 1:</t>
  </si>
  <si>
    <t>Formula 2:</t>
  </si>
  <si>
    <t>Formula 3:</t>
  </si>
  <si>
    <t>Formula 4:</t>
  </si>
  <si>
    <t>As a result, there can be 4 different formulas, depending on whether the currencies in any  pair must be inverted or not. As follows below.</t>
  </si>
  <si>
    <t>Lots</t>
  </si>
  <si>
    <t>Pair</t>
  </si>
  <si>
    <t>Order</t>
  </si>
  <si>
    <t>Amount</t>
  </si>
  <si>
    <t>Curr 1</t>
  </si>
  <si>
    <t>Curr 2</t>
  </si>
  <si>
    <t>Calculation</t>
  </si>
  <si>
    <t>We have 8 Majors:</t>
  </si>
  <si>
    <t>The darker colors are inverted pairs.</t>
  </si>
  <si>
    <t>From that we can combine into 3 different formulas like this…</t>
  </si>
  <si>
    <t>A / B</t>
  </si>
  <si>
    <t>B / C</t>
  </si>
  <si>
    <t>C / A</t>
  </si>
  <si>
    <t>It shows how much imbalance there is in the hedge of the 3 currencies in the 3 pairs. The idea of trading is to open 3 such positions when the FPI is as far awy from 1 as possible and to close it as far away as possible on the other side of 1.</t>
  </si>
  <si>
    <t>FPI for the above =</t>
  </si>
  <si>
    <t>FPI for the below =</t>
  </si>
  <si>
    <t>Diff for the above =</t>
  </si>
  <si>
    <t>By Capella at http://worldwide-invest.org/</t>
  </si>
  <si>
    <t>A / B = C</t>
  </si>
  <si>
    <t>B / C = A</t>
  </si>
  <si>
    <t>USDJPY (B / C) =</t>
  </si>
  <si>
    <t>JPYEUR (C / A) =</t>
  </si>
  <si>
    <t>EURUSD (A / B) =</t>
  </si>
  <si>
    <t>6 / 3 = 2</t>
  </si>
  <si>
    <t xml:space="preserve">Since many pairs are in reversed order, like EURJPY is not written JPYEUR, or AUDUSD is not written USDAUD, etc. we have to use foure different formulas depending </t>
  </si>
  <si>
    <t>So that 3 currencies forms 3 pairs as follows: A/B, B/C, C/A, in this example EURUSD, USDJPY, EURJPY</t>
  </si>
  <si>
    <t>C / A = B</t>
  </si>
  <si>
    <t>Note: It cannot be A/C since this will be 6/2 = 3, which will not make a balance, since A/B * B/C * A/C is NOT equal to 1.</t>
  </si>
  <si>
    <t>However, there's no JPYEUR, it's written in reversed order as EURJPY.</t>
  </si>
  <si>
    <t>From the above we can also formulate other formulas as follows…</t>
  </si>
  <si>
    <t>3 / 2 = 1.5</t>
  </si>
  <si>
    <t>So A/B * B/C * C/A = 1 since 2 * 1.5 * 0.33333 = 1</t>
  </si>
  <si>
    <t>0.33333…</t>
  </si>
  <si>
    <t>2 / 6 = 0.33333…</t>
  </si>
  <si>
    <t>2 * 1.5 * 0.33333 = 1</t>
  </si>
  <si>
    <t>AB * BC * (1/AC)</t>
  </si>
  <si>
    <t>AB * (1/CB) * (1/AC)</t>
  </si>
  <si>
    <t>AB * (1/CB) * CA</t>
  </si>
  <si>
    <t>2 * 1.5 * 0.333333 = 1</t>
  </si>
  <si>
    <t>or if no par is reversed, one pair is reversed, or two pair are reversed (it never happen that 3 pairs are reversed).</t>
  </si>
  <si>
    <t>The inverted pair is the one that is written within parenthesis. Note the reversals, BC becomes (1/CB), CA becomes (1/AC).</t>
  </si>
  <si>
    <t xml:space="preserve">By making the calculation according to the formula for a triangulation we end up with a number that is near the value of 1, but never exactly 1. </t>
  </si>
  <si>
    <t>Assign three small whole numbers to 3 currencies called A, B and C, so that we can divide A / B / C = 1, for instance 6 / 3 / 2 = 1, and give each one of three currencies one number.</t>
  </si>
  <si>
    <t>The mathematical opposite to C/A is A/C and is written as 1 / (C/A), which we can prove as:  (C/A) = 0.33333 and (A/C) = 3, so 1/(C/A) = 3.</t>
  </si>
  <si>
    <t>So this means, that each time we have a pair that are reversed, we have to use the formula 1 / (A/C), and it can be with any of the three pairs, like A/B or B/C as well.</t>
  </si>
  <si>
    <t>(A/B) * (B/C) * (1 /(A/C)) = 1,  since 2 * 1.5 * 0.33333 = 1, etc…</t>
  </si>
  <si>
    <t>That is, multiplying them all should result in 1, multiplying two should result in the third.</t>
  </si>
  <si>
    <t>(A/B) * (B/C) = (A/C)  since 2 * 1.5 = 3 (although this will not correspond to any triangulated pair, as can be seen from the table below), or better…</t>
  </si>
  <si>
    <t>So the formula for our examples with the three currrencies EUR + USD + JPY will be EUR/USD * USD/JPY * (1 / (EUR/JPY)) = 1</t>
  </si>
  <si>
    <t>Now we can calculate imbalance between 3 currencies in a ring of three pairs based on prices. We call this imbalance for FPI, which stands for</t>
  </si>
  <si>
    <t xml:space="preserve"> Fractional Product Inefficiency. The formula for FPI is A / B / C, which using numbers gives 6 / 3 / 2 = 1. </t>
  </si>
  <si>
    <t>The table below show more in detail how to calculate this FPI-value, which always requires that the lot size for one of the three pairs is adjusted.</t>
  </si>
  <si>
    <t xml:space="preserve">Note: In the grey cells the lotsize is not 1 but the price for the base currency (first currency in the pair). </t>
  </si>
  <si>
    <t xml:space="preserve">Check the price for the third currency (here the pair is B / C (USD/JPY) so the third currency is  A (EUR), and we must get the price from the pair (A / B  or C / A) where A is base currency, which is A / B (EUR/USD). </t>
  </si>
  <si>
    <t>(1.37032 x 100000 / 1)</t>
  </si>
  <si>
    <t>(1.37037 x 100000 / 1)</t>
  </si>
  <si>
    <t>(101.473 x 137037 / 100)</t>
  </si>
  <si>
    <t>(139.041 x 100000 / 100)</t>
  </si>
  <si>
    <t>&lt;= See K100 and below for formulas. The prices from the blue fields are used.</t>
  </si>
  <si>
    <t>(101.465 x 137032 / 100)</t>
  </si>
  <si>
    <t>(139.055 x 100000 / 100)</t>
  </si>
  <si>
    <t>Triangulation combinations. There are 21 (number of currencies * 3) triangulations as follows:</t>
  </si>
  <si>
    <t>minus</t>
  </si>
  <si>
    <t>equals</t>
  </si>
  <si>
    <t>However, for practical reasons we cannot trade with lot sizes that have more than 2 decimals, so the actualk lot size (the grey above) is 1.37, which will give the result below:</t>
  </si>
  <si>
    <t>(101.473 * 137000 / 100)</t>
  </si>
  <si>
    <t>The colored currencies (yellow for EUR, green for USD and orange for JPY) are here hedged (compare the cells), except JPY which is almost hedged due to rounding error caused by rounding errors (to few decimals).</t>
  </si>
  <si>
    <t>It must be understood here, that if we BUY one currency in a pair we must SELL the same currency in another pair. Each currency must be balanced with one BUY and one SELL.</t>
  </si>
  <si>
    <t>Same example but now with reversed trade direction:</t>
  </si>
  <si>
    <t>Ver. 1.2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</si>
</sst>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00000"/>
    <numFmt numFmtId="165" formatCode="0.000000000"/>
    <numFmt numFmtId="166" formatCode="0.000"/>
    <numFmt numFmtId="167" formatCode="0.00000000"/>
  </numFmts>
  <fonts count="6" x14ac:knownFonts="1">
    <font>
      <sz val="11"/>
      <color theme="1"/>
      <name val="Calibri"/>
      <family val="2"/>
      <scheme val="minor"/>
    </font>
    <font>
      <b/>
      <sz val="20"/>
      <color rgb="FF7030A0"/>
      <name val="Calibri"/>
      <family val="2"/>
      <scheme val="minor"/>
    </font>
    <font>
      <sz val="11"/>
      <color rgb="FF7030A0"/>
      <name val="Calibri"/>
      <family val="2"/>
      <scheme val="minor"/>
    </font>
    <font>
      <b/>
      <sz val="11"/>
      <color theme="1"/>
      <name val="Calibri"/>
      <family val="2"/>
      <scheme val="minor"/>
    </font>
    <font>
      <u/>
      <sz val="11"/>
      <color theme="1"/>
      <name val="Calibri"/>
      <family val="2"/>
      <scheme val="minor"/>
    </font>
    <font>
      <b/>
      <sz val="16"/>
      <color rgb="FF7030A0"/>
      <name val="Calibri"/>
      <family val="2"/>
      <scheme val="minor"/>
    </font>
  </fonts>
  <fills count="22">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6"/>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00B0F0"/>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3" tint="0.59999389629810485"/>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2">
    <xf numFmtId="0" fontId="0" fillId="0" borderId="0" xfId="0"/>
    <xf numFmtId="0" fontId="0" fillId="6" borderId="0" xfId="0" applyFill="1"/>
    <xf numFmtId="0" fontId="0" fillId="7" borderId="0" xfId="0" applyFill="1"/>
    <xf numFmtId="0" fontId="0" fillId="0" borderId="0" xfId="0" applyFill="1"/>
    <xf numFmtId="0" fontId="0" fillId="0" borderId="1" xfId="0" applyBorder="1"/>
    <xf numFmtId="0" fontId="0" fillId="0" borderId="2" xfId="0" applyBorder="1"/>
    <xf numFmtId="0" fontId="0" fillId="2" borderId="2" xfId="0" applyFill="1"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0" fillId="9" borderId="0" xfId="0" applyFill="1"/>
    <xf numFmtId="0" fontId="1" fillId="0" borderId="0" xfId="0" applyFont="1"/>
    <xf numFmtId="0" fontId="2" fillId="0" borderId="0" xfId="0" applyFont="1"/>
    <xf numFmtId="0" fontId="0" fillId="0" borderId="0" xfId="0" applyFill="1" applyBorder="1"/>
    <xf numFmtId="0" fontId="0" fillId="10" borderId="0" xfId="0" applyFill="1"/>
    <xf numFmtId="0" fontId="0" fillId="11" borderId="0" xfId="0" applyFill="1"/>
    <xf numFmtId="0" fontId="0" fillId="12" borderId="0" xfId="0" applyFill="1"/>
    <xf numFmtId="0" fontId="0" fillId="13" borderId="0" xfId="0" applyFill="1"/>
    <xf numFmtId="0" fontId="0" fillId="8" borderId="0" xfId="0" applyFill="1" applyAlignment="1">
      <alignment horizontal="center"/>
    </xf>
    <xf numFmtId="0" fontId="0" fillId="0" borderId="0" xfId="0" applyFill="1" applyAlignment="1">
      <alignment horizontal="center"/>
    </xf>
    <xf numFmtId="0" fontId="0" fillId="0" borderId="0" xfId="0" applyAlignment="1">
      <alignment horizontal="center"/>
    </xf>
    <xf numFmtId="0" fontId="0" fillId="9" borderId="0" xfId="0" applyFill="1" applyAlignment="1">
      <alignment horizontal="center"/>
    </xf>
    <xf numFmtId="0" fontId="0" fillId="7" borderId="0" xfId="0" applyFill="1" applyAlignment="1">
      <alignment horizontal="center"/>
    </xf>
    <xf numFmtId="0" fontId="0" fillId="6" borderId="0" xfId="0" applyFill="1" applyAlignment="1">
      <alignment horizontal="center"/>
    </xf>
    <xf numFmtId="0" fontId="0" fillId="11" borderId="0" xfId="0" applyFill="1" applyAlignment="1">
      <alignment horizontal="center"/>
    </xf>
    <xf numFmtId="0" fontId="0" fillId="13" borderId="0" xfId="0" applyFill="1" applyAlignment="1">
      <alignment horizontal="center"/>
    </xf>
    <xf numFmtId="0" fontId="0" fillId="12" borderId="0" xfId="0" applyFill="1" applyAlignment="1">
      <alignment horizontal="center"/>
    </xf>
    <xf numFmtId="0" fontId="0" fillId="3" borderId="0" xfId="0" applyFill="1" applyAlignment="1">
      <alignment horizontal="center"/>
    </xf>
    <xf numFmtId="0" fontId="0" fillId="0" borderId="0" xfId="0" applyAlignment="1">
      <alignment horizontal="right"/>
    </xf>
    <xf numFmtId="0" fontId="3" fillId="0" borderId="0" xfId="0" applyFont="1" applyAlignment="1">
      <alignment horizontal="right"/>
    </xf>
    <xf numFmtId="0" fontId="0" fillId="16" borderId="2" xfId="0" applyFill="1" applyBorder="1"/>
    <xf numFmtId="0" fontId="0" fillId="16" borderId="0" xfId="0" applyFill="1" applyBorder="1"/>
    <xf numFmtId="0" fontId="0" fillId="16" borderId="7" xfId="0" applyFill="1" applyBorder="1"/>
    <xf numFmtId="166" fontId="0" fillId="0" borderId="0" xfId="0" applyNumberFormat="1" applyBorder="1"/>
    <xf numFmtId="166" fontId="0" fillId="0" borderId="0" xfId="0" applyNumberFormat="1" applyFill="1" applyBorder="1"/>
    <xf numFmtId="0" fontId="3" fillId="0" borderId="0" xfId="0" applyFont="1" applyFill="1" applyBorder="1"/>
    <xf numFmtId="0" fontId="0" fillId="0" borderId="2"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14" borderId="0" xfId="0" applyFill="1"/>
    <xf numFmtId="0" fontId="0" fillId="17" borderId="0" xfId="0" applyFill="1"/>
    <xf numFmtId="0" fontId="0" fillId="5" borderId="0" xfId="0" applyFill="1"/>
    <xf numFmtId="0" fontId="4" fillId="3" borderId="0" xfId="0" applyFont="1" applyFill="1"/>
    <xf numFmtId="0" fontId="4" fillId="18" borderId="0" xfId="0" applyFont="1" applyFill="1"/>
    <xf numFmtId="0" fontId="4" fillId="19" borderId="0" xfId="0" applyFont="1" applyFill="1"/>
    <xf numFmtId="0" fontId="4" fillId="15" borderId="0" xfId="0" applyFont="1" applyFill="1"/>
    <xf numFmtId="0" fontId="2" fillId="0" borderId="0" xfId="0" applyNumberFormat="1" applyFont="1"/>
    <xf numFmtId="0" fontId="0" fillId="0" borderId="0" xfId="0" applyNumberFormat="1"/>
    <xf numFmtId="0" fontId="0" fillId="10" borderId="0" xfId="0" applyNumberFormat="1" applyFill="1"/>
    <xf numFmtId="0" fontId="0" fillId="0" borderId="0" xfId="0" applyNumberFormat="1" applyFill="1"/>
    <xf numFmtId="0" fontId="0" fillId="3" borderId="0" xfId="0" applyNumberFormat="1" applyFill="1" applyAlignment="1">
      <alignment horizontal="center"/>
    </xf>
    <xf numFmtId="0" fontId="0" fillId="0" borderId="0" xfId="0" applyNumberFormat="1" applyFill="1" applyAlignment="1">
      <alignment horizontal="center"/>
    </xf>
    <xf numFmtId="0" fontId="0" fillId="3" borderId="0" xfId="0" applyNumberFormat="1" applyFill="1"/>
    <xf numFmtId="0" fontId="0" fillId="18" borderId="0" xfId="0" applyNumberFormat="1" applyFill="1"/>
    <xf numFmtId="0" fontId="0" fillId="19" borderId="0" xfId="0" applyNumberFormat="1" applyFill="1"/>
    <xf numFmtId="0" fontId="0" fillId="15" borderId="0" xfId="0" applyNumberFormat="1" applyFill="1"/>
    <xf numFmtId="0" fontId="0" fillId="8" borderId="0" xfId="0" applyNumberFormat="1" applyFill="1" applyAlignment="1">
      <alignment horizontal="center"/>
    </xf>
    <xf numFmtId="0" fontId="0" fillId="0" borderId="2" xfId="0" applyBorder="1" applyAlignment="1">
      <alignment horizontal="right"/>
    </xf>
    <xf numFmtId="0" fontId="0" fillId="0" borderId="0" xfId="0" applyBorder="1" applyAlignment="1">
      <alignment horizontal="right"/>
    </xf>
    <xf numFmtId="0" fontId="0" fillId="0" borderId="7" xfId="0" applyBorder="1" applyAlignment="1">
      <alignment horizontal="right"/>
    </xf>
    <xf numFmtId="0" fontId="3" fillId="0" borderId="0" xfId="0" applyFont="1"/>
    <xf numFmtId="0" fontId="3" fillId="0" borderId="0" xfId="0" applyFont="1" applyAlignment="1">
      <alignment horizontal="center"/>
    </xf>
    <xf numFmtId="0" fontId="3" fillId="0" borderId="0" xfId="0" applyNumberFormat="1" applyFont="1" applyAlignment="1">
      <alignment horizontal="center"/>
    </xf>
    <xf numFmtId="0" fontId="0" fillId="4" borderId="2" xfId="0" applyFill="1" applyBorder="1" applyAlignment="1">
      <alignment horizontal="right"/>
    </xf>
    <xf numFmtId="0" fontId="0" fillId="20" borderId="0" xfId="0" applyFill="1" applyBorder="1" applyAlignment="1">
      <alignment horizontal="right"/>
    </xf>
    <xf numFmtId="0" fontId="0" fillId="20" borderId="7" xfId="0" applyFill="1" applyBorder="1" applyAlignment="1">
      <alignment horizontal="right"/>
    </xf>
    <xf numFmtId="167" fontId="0" fillId="0" borderId="0" xfId="0" applyNumberFormat="1" applyBorder="1" applyAlignment="1">
      <alignment horizontal="center"/>
    </xf>
    <xf numFmtId="164" fontId="3" fillId="0" borderId="0" xfId="0" applyNumberFormat="1" applyFont="1" applyAlignment="1">
      <alignment horizontal="center"/>
    </xf>
    <xf numFmtId="165" fontId="3" fillId="0" borderId="0" xfId="0" applyNumberFormat="1" applyFont="1" applyAlignment="1">
      <alignment horizontal="center"/>
    </xf>
    <xf numFmtId="0" fontId="5" fillId="0" borderId="0" xfId="0" applyFont="1"/>
    <xf numFmtId="0" fontId="0" fillId="18" borderId="0" xfId="0" applyFill="1" applyAlignment="1">
      <alignment horizontal="center"/>
    </xf>
    <xf numFmtId="0" fontId="0" fillId="18" borderId="0" xfId="0" applyNumberFormat="1" applyFill="1" applyAlignment="1">
      <alignment horizontal="center"/>
    </xf>
    <xf numFmtId="0" fontId="0" fillId="19" borderId="0" xfId="0" applyFill="1" applyAlignment="1">
      <alignment horizontal="center"/>
    </xf>
    <xf numFmtId="0" fontId="0" fillId="19" borderId="0" xfId="0" applyNumberFormat="1" applyFill="1" applyAlignment="1">
      <alignment horizontal="center"/>
    </xf>
    <xf numFmtId="0" fontId="0" fillId="15" borderId="0" xfId="0" applyFill="1" applyAlignment="1">
      <alignment horizontal="center"/>
    </xf>
    <xf numFmtId="0" fontId="0" fillId="15" borderId="0" xfId="0" applyNumberFormat="1" applyFill="1" applyAlignment="1">
      <alignment horizontal="center"/>
    </xf>
    <xf numFmtId="0" fontId="3" fillId="0" borderId="0" xfId="0" applyFont="1" applyAlignment="1">
      <alignment horizontal="left"/>
    </xf>
    <xf numFmtId="0" fontId="0" fillId="0" borderId="0" xfId="0" applyFill="1" applyBorder="1" applyAlignment="1">
      <alignment horizontal="right"/>
    </xf>
    <xf numFmtId="0" fontId="0" fillId="0" borderId="0" xfId="0" applyFill="1" applyBorder="1" applyAlignment="1">
      <alignment horizontal="center"/>
    </xf>
    <xf numFmtId="0" fontId="0" fillId="0" borderId="0" xfId="0" applyFont="1" applyFill="1" applyBorder="1"/>
    <xf numFmtId="0" fontId="0" fillId="0" borderId="0" xfId="0" applyAlignment="1">
      <alignment horizontal="left"/>
    </xf>
    <xf numFmtId="0" fontId="0" fillId="4" borderId="0" xfId="0" applyFill="1" applyBorder="1"/>
    <xf numFmtId="0" fontId="0" fillId="2" borderId="7" xfId="0" applyFill="1" applyBorder="1"/>
    <xf numFmtId="0" fontId="0" fillId="21" borderId="0" xfId="0" applyFill="1" applyBorder="1"/>
    <xf numFmtId="166" fontId="0" fillId="16" borderId="0" xfId="0" applyNumberFormat="1" applyFill="1" applyBorder="1"/>
    <xf numFmtId="0" fontId="0" fillId="20" borderId="0" xfId="0" applyFill="1" applyAlignment="1">
      <alignment horizontal="center"/>
    </xf>
    <xf numFmtId="0" fontId="0" fillId="20" borderId="0" xfId="0" applyFill="1"/>
    <xf numFmtId="0" fontId="0" fillId="0" borderId="0" xfId="0" applyFill="1" applyAlignment="1">
      <alignment horizontal="right"/>
    </xf>
  </cellXfs>
  <cellStyles count="1">
    <cellStyle name="Normal" xfId="0" builtinId="0"/>
  </cellStyles>
  <dxfs count="0"/>
  <tableStyles count="0" defaultTableStyle="TableStyleMedium2" defaultPivotStyle="PivotStyleLight16"/>
  <colors>
    <mruColors>
      <color rgb="FFB13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F147"/>
  <sheetViews>
    <sheetView tabSelected="1" zoomScaleNormal="100" workbookViewId="0">
      <selection activeCell="B5" sqref="B5"/>
    </sheetView>
  </sheetViews>
  <sheetFormatPr defaultRowHeight="15" x14ac:dyDescent="0.25"/>
  <cols>
    <col min="1" max="1" width="2.140625" customWidth="1"/>
    <col min="2" max="2" width="20.5703125" customWidth="1"/>
    <col min="3" max="3" width="24.7109375" customWidth="1"/>
    <col min="4" max="4" width="22.28515625" customWidth="1"/>
    <col min="5" max="5" width="23.28515625" customWidth="1"/>
    <col min="6" max="6" width="11.7109375" customWidth="1"/>
    <col min="7" max="7" width="11.85546875" customWidth="1"/>
    <col min="8" max="8" width="9" customWidth="1"/>
    <col min="9" max="9" width="8.28515625" customWidth="1"/>
    <col min="10" max="10" width="8.7109375" customWidth="1"/>
    <col min="11" max="11" width="18.7109375" style="51" bestFit="1" customWidth="1"/>
    <col min="12" max="12" width="16.42578125" customWidth="1"/>
    <col min="13" max="13" width="22.28515625" customWidth="1"/>
    <col min="14" max="14" width="22" bestFit="1" customWidth="1"/>
    <col min="15" max="15" width="6.28515625" customWidth="1"/>
    <col min="16" max="16" width="5.85546875" customWidth="1"/>
    <col min="17" max="17" width="5.7109375" customWidth="1"/>
    <col min="18" max="18" width="5.85546875" customWidth="1"/>
    <col min="19" max="19" width="5.42578125" customWidth="1"/>
    <col min="20" max="20" width="5.5703125" customWidth="1"/>
    <col min="21" max="21" width="5.85546875" customWidth="1"/>
    <col min="22" max="22" width="6.140625" customWidth="1"/>
    <col min="23" max="23" width="6.42578125" customWidth="1"/>
    <col min="24" max="24" width="6.28515625" customWidth="1"/>
    <col min="25" max="25" width="6" customWidth="1"/>
    <col min="26" max="27" width="5.85546875" customWidth="1"/>
    <col min="28" max="28" width="5.28515625" customWidth="1"/>
    <col min="29" max="29" width="6.140625" customWidth="1"/>
    <col min="30" max="30" width="6.42578125" customWidth="1"/>
    <col min="31" max="31" width="6.140625" customWidth="1"/>
    <col min="32" max="32" width="6.42578125" customWidth="1"/>
  </cols>
  <sheetData>
    <row r="2" spans="2:11" s="16" customFormat="1" ht="26.25" x14ac:dyDescent="0.4">
      <c r="B2" s="15" t="s">
        <v>17</v>
      </c>
      <c r="K2" s="50"/>
    </row>
    <row r="3" spans="2:11" s="16" customFormat="1" ht="21" x14ac:dyDescent="0.35">
      <c r="B3" s="73" t="s">
        <v>108</v>
      </c>
      <c r="K3" s="50"/>
    </row>
    <row r="4" spans="2:11" s="16" customFormat="1" ht="21" x14ac:dyDescent="0.35">
      <c r="B4" s="73" t="s">
        <v>160</v>
      </c>
      <c r="K4" s="50"/>
    </row>
    <row r="6" spans="2:11" x14ac:dyDescent="0.25">
      <c r="B6" t="s">
        <v>133</v>
      </c>
    </row>
    <row r="7" spans="2:11" x14ac:dyDescent="0.25">
      <c r="B7" t="s">
        <v>75</v>
      </c>
    </row>
    <row r="8" spans="2:11" x14ac:dyDescent="0.25">
      <c r="B8" t="s">
        <v>76</v>
      </c>
    </row>
    <row r="9" spans="2:11" x14ac:dyDescent="0.25">
      <c r="B9" t="s">
        <v>77</v>
      </c>
    </row>
    <row r="11" spans="2:11" x14ac:dyDescent="0.25">
      <c r="B11" t="s">
        <v>100</v>
      </c>
    </row>
    <row r="12" spans="2:11" x14ac:dyDescent="0.25">
      <c r="B12" t="s">
        <v>109</v>
      </c>
      <c r="C12" t="s">
        <v>114</v>
      </c>
    </row>
    <row r="13" spans="2:11" x14ac:dyDescent="0.25">
      <c r="B13" t="s">
        <v>110</v>
      </c>
      <c r="C13" t="s">
        <v>121</v>
      </c>
    </row>
    <row r="14" spans="2:11" x14ac:dyDescent="0.25">
      <c r="B14" t="s">
        <v>117</v>
      </c>
      <c r="C14" t="s">
        <v>124</v>
      </c>
      <c r="D14" t="s">
        <v>118</v>
      </c>
    </row>
    <row r="15" spans="2:11" x14ac:dyDescent="0.25">
      <c r="B15" t="s">
        <v>122</v>
      </c>
    </row>
    <row r="17" spans="2:3" x14ac:dyDescent="0.25">
      <c r="B17" t="s">
        <v>116</v>
      </c>
    </row>
    <row r="18" spans="2:3" x14ac:dyDescent="0.25">
      <c r="B18" t="s">
        <v>113</v>
      </c>
      <c r="C18" s="84">
        <v>2</v>
      </c>
    </row>
    <row r="19" spans="2:3" x14ac:dyDescent="0.25">
      <c r="B19" t="s">
        <v>111</v>
      </c>
      <c r="C19" s="84">
        <v>1.5</v>
      </c>
    </row>
    <row r="20" spans="2:3" x14ac:dyDescent="0.25">
      <c r="B20" t="s">
        <v>112</v>
      </c>
      <c r="C20" s="84" t="s">
        <v>123</v>
      </c>
    </row>
    <row r="21" spans="2:3" x14ac:dyDescent="0.25">
      <c r="B21" t="s">
        <v>119</v>
      </c>
      <c r="C21" s="84"/>
    </row>
    <row r="22" spans="2:3" x14ac:dyDescent="0.25">
      <c r="B22" t="s">
        <v>134</v>
      </c>
      <c r="C22" s="84"/>
    </row>
    <row r="23" spans="2:3" x14ac:dyDescent="0.25">
      <c r="B23" t="s">
        <v>135</v>
      </c>
      <c r="C23" s="84"/>
    </row>
    <row r="25" spans="2:3" x14ac:dyDescent="0.25">
      <c r="B25" t="s">
        <v>120</v>
      </c>
    </row>
    <row r="26" spans="2:3" x14ac:dyDescent="0.25">
      <c r="B26" t="s">
        <v>138</v>
      </c>
    </row>
    <row r="27" spans="2:3" x14ac:dyDescent="0.25">
      <c r="B27" t="s">
        <v>136</v>
      </c>
    </row>
    <row r="28" spans="2:3" x14ac:dyDescent="0.25">
      <c r="B28" t="s">
        <v>137</v>
      </c>
    </row>
    <row r="30" spans="2:3" x14ac:dyDescent="0.25">
      <c r="B30" t="s">
        <v>115</v>
      </c>
    </row>
    <row r="31" spans="2:3" x14ac:dyDescent="0.25">
      <c r="B31" t="s">
        <v>130</v>
      </c>
    </row>
    <row r="33" spans="2:5" x14ac:dyDescent="0.25">
      <c r="B33" t="s">
        <v>139</v>
      </c>
    </row>
    <row r="34" spans="2:5" x14ac:dyDescent="0.25">
      <c r="B34" t="s">
        <v>90</v>
      </c>
    </row>
    <row r="35" spans="2:5" x14ac:dyDescent="0.25">
      <c r="B35" t="s">
        <v>131</v>
      </c>
    </row>
    <row r="37" spans="2:5" x14ac:dyDescent="0.25">
      <c r="B37" s="46" t="s">
        <v>86</v>
      </c>
      <c r="C37" s="47" t="s">
        <v>87</v>
      </c>
      <c r="D37" s="48" t="s">
        <v>88</v>
      </c>
      <c r="E37" s="49" t="s">
        <v>89</v>
      </c>
    </row>
    <row r="38" spans="2:5" s="51" customFormat="1" x14ac:dyDescent="0.25">
      <c r="B38" s="56" t="s">
        <v>85</v>
      </c>
      <c r="C38" s="57" t="s">
        <v>128</v>
      </c>
      <c r="D38" s="58" t="s">
        <v>126</v>
      </c>
      <c r="E38" s="59" t="s">
        <v>127</v>
      </c>
    </row>
    <row r="39" spans="2:5" s="51" customFormat="1" x14ac:dyDescent="0.25">
      <c r="B39" s="56" t="s">
        <v>125</v>
      </c>
      <c r="C39" s="57" t="s">
        <v>125</v>
      </c>
      <c r="D39" s="58" t="s">
        <v>129</v>
      </c>
      <c r="E39" s="59" t="s">
        <v>125</v>
      </c>
    </row>
    <row r="41" spans="2:5" x14ac:dyDescent="0.25">
      <c r="B41" t="s">
        <v>140</v>
      </c>
    </row>
    <row r="42" spans="2:5" x14ac:dyDescent="0.25">
      <c r="B42" t="s">
        <v>141</v>
      </c>
    </row>
    <row r="44" spans="2:5" x14ac:dyDescent="0.25">
      <c r="B44" t="s">
        <v>0</v>
      </c>
      <c r="D44" t="s">
        <v>1</v>
      </c>
    </row>
    <row r="45" spans="2:5" x14ac:dyDescent="0.25">
      <c r="D45" t="s">
        <v>13</v>
      </c>
    </row>
    <row r="46" spans="2:5" x14ac:dyDescent="0.25">
      <c r="D46" t="s">
        <v>12</v>
      </c>
    </row>
    <row r="48" spans="2:5" x14ac:dyDescent="0.25">
      <c r="B48" t="s">
        <v>158</v>
      </c>
    </row>
    <row r="49" spans="2:16" x14ac:dyDescent="0.25">
      <c r="B49" t="s">
        <v>142</v>
      </c>
    </row>
    <row r="51" spans="2:16" ht="15.75" thickBot="1" x14ac:dyDescent="0.3">
      <c r="B51" s="80" t="s">
        <v>92</v>
      </c>
      <c r="C51" s="64" t="s">
        <v>92</v>
      </c>
      <c r="D51" s="72" t="s">
        <v>93</v>
      </c>
      <c r="E51" s="33" t="s">
        <v>73</v>
      </c>
      <c r="F51" s="33" t="s">
        <v>74</v>
      </c>
      <c r="G51" s="33" t="s">
        <v>91</v>
      </c>
      <c r="I51" s="33" t="s">
        <v>94</v>
      </c>
      <c r="J51" s="65" t="s">
        <v>95</v>
      </c>
      <c r="K51"/>
      <c r="L51" s="65" t="s">
        <v>94</v>
      </c>
      <c r="M51" s="66" t="s">
        <v>96</v>
      </c>
      <c r="N51" s="65" t="s">
        <v>97</v>
      </c>
    </row>
    <row r="52" spans="2:16" x14ac:dyDescent="0.25">
      <c r="B52" s="4" t="s">
        <v>101</v>
      </c>
      <c r="C52" s="5" t="s">
        <v>2</v>
      </c>
      <c r="D52" s="40" t="s">
        <v>16</v>
      </c>
      <c r="E52" s="5">
        <v>1.37032</v>
      </c>
      <c r="F52" s="34">
        <v>1.3703700000000001</v>
      </c>
      <c r="G52" s="5">
        <v>1</v>
      </c>
      <c r="H52" s="40" t="s">
        <v>9</v>
      </c>
      <c r="I52" s="6">
        <f>G52*100000</f>
        <v>100000</v>
      </c>
      <c r="J52" s="40" t="s">
        <v>8</v>
      </c>
      <c r="K52" s="61" t="s">
        <v>7</v>
      </c>
      <c r="L52" s="67">
        <f>F52*I52/1</f>
        <v>137037</v>
      </c>
      <c r="M52" s="40" t="s">
        <v>10</v>
      </c>
      <c r="N52" s="7" t="s">
        <v>146</v>
      </c>
      <c r="O52" s="9"/>
    </row>
    <row r="53" spans="2:16" x14ac:dyDescent="0.25">
      <c r="B53" s="8" t="s">
        <v>102</v>
      </c>
      <c r="C53" s="9" t="s">
        <v>6</v>
      </c>
      <c r="D53" s="41" t="s">
        <v>16</v>
      </c>
      <c r="E53" s="17">
        <v>101.465</v>
      </c>
      <c r="F53" s="35">
        <v>101.473</v>
      </c>
      <c r="G53" s="87">
        <v>1.3703700000000001</v>
      </c>
      <c r="H53" s="41" t="s">
        <v>9</v>
      </c>
      <c r="I53" s="85">
        <f t="shared" ref="I53" si="0">G53*100000</f>
        <v>137037</v>
      </c>
      <c r="J53" s="41" t="s">
        <v>10</v>
      </c>
      <c r="K53" s="62" t="s">
        <v>7</v>
      </c>
      <c r="L53" s="68">
        <f>F53*I53/100</f>
        <v>139055.55501000001</v>
      </c>
      <c r="M53" s="41" t="s">
        <v>11</v>
      </c>
      <c r="N53" s="10" t="s">
        <v>147</v>
      </c>
      <c r="O53" s="9"/>
    </row>
    <row r="54" spans="2:16" ht="15.75" thickBot="1" x14ac:dyDescent="0.3">
      <c r="B54" s="11" t="s">
        <v>103</v>
      </c>
      <c r="C54" s="12" t="s">
        <v>4</v>
      </c>
      <c r="D54" s="42" t="s">
        <v>3</v>
      </c>
      <c r="E54" s="36">
        <v>139.041</v>
      </c>
      <c r="F54" s="12">
        <v>139.05500000000001</v>
      </c>
      <c r="G54" s="12">
        <v>1</v>
      </c>
      <c r="H54" s="42" t="s">
        <v>7</v>
      </c>
      <c r="I54" s="86">
        <f>G54*100000</f>
        <v>100000</v>
      </c>
      <c r="J54" s="42" t="s">
        <v>8</v>
      </c>
      <c r="K54" s="63" t="s">
        <v>9</v>
      </c>
      <c r="L54" s="69">
        <f>E54*I54/100</f>
        <v>139041</v>
      </c>
      <c r="M54" s="42" t="s">
        <v>11</v>
      </c>
      <c r="N54" s="13" t="s">
        <v>148</v>
      </c>
      <c r="O54" s="9"/>
    </row>
    <row r="55" spans="2:16" s="3" customFormat="1" x14ac:dyDescent="0.25">
      <c r="B55" s="17"/>
      <c r="C55" s="17"/>
      <c r="D55" s="82"/>
      <c r="E55" s="17"/>
      <c r="F55" s="17"/>
      <c r="G55" s="17"/>
      <c r="H55" s="82"/>
      <c r="I55" s="17"/>
      <c r="J55" s="82"/>
      <c r="K55" s="81"/>
      <c r="L55" s="81"/>
      <c r="M55" s="82"/>
      <c r="N55" s="17"/>
      <c r="O55" s="17"/>
    </row>
    <row r="56" spans="2:16" x14ac:dyDescent="0.25">
      <c r="B56" s="17" t="s">
        <v>132</v>
      </c>
      <c r="C56" s="9"/>
      <c r="D56" s="41"/>
      <c r="E56" s="17"/>
      <c r="F56" s="9"/>
      <c r="G56" s="9"/>
      <c r="H56" s="41"/>
      <c r="I56" s="17"/>
      <c r="J56" s="41"/>
      <c r="K56" s="62"/>
      <c r="L56" s="81"/>
      <c r="M56" s="41"/>
      <c r="N56" s="9"/>
      <c r="O56" s="9"/>
    </row>
    <row r="57" spans="2:16" x14ac:dyDescent="0.25">
      <c r="B57" s="17" t="s">
        <v>104</v>
      </c>
      <c r="C57" s="9"/>
      <c r="D57" s="41"/>
      <c r="E57" s="17"/>
      <c r="F57" s="9"/>
      <c r="G57" s="9"/>
      <c r="H57" s="41"/>
      <c r="I57" s="17"/>
      <c r="J57" s="41"/>
      <c r="K57" s="62"/>
      <c r="L57" s="81"/>
      <c r="M57" s="41"/>
      <c r="N57" s="9"/>
      <c r="O57" s="9"/>
    </row>
    <row r="58" spans="2:16" x14ac:dyDescent="0.25">
      <c r="B58" s="17"/>
      <c r="C58" s="9"/>
      <c r="D58" s="41"/>
      <c r="E58" s="17"/>
      <c r="F58" s="9"/>
      <c r="G58" s="9"/>
      <c r="H58" s="41"/>
      <c r="I58" s="17"/>
      <c r="J58" s="41"/>
      <c r="K58" s="62"/>
      <c r="L58" s="81"/>
      <c r="M58" s="41"/>
      <c r="N58" s="9"/>
      <c r="O58" s="9"/>
    </row>
    <row r="59" spans="2:16" x14ac:dyDescent="0.25">
      <c r="B59" s="39" t="s">
        <v>105</v>
      </c>
      <c r="C59" s="70">
        <f>F52*F53*(1/E54)</f>
        <v>1.0001046814249035</v>
      </c>
      <c r="D59" s="17" t="s">
        <v>149</v>
      </c>
      <c r="F59" s="9"/>
      <c r="G59" s="9"/>
      <c r="H59" s="41"/>
      <c r="I59" s="17"/>
      <c r="J59" s="9"/>
      <c r="K59" s="62"/>
      <c r="L59" s="62"/>
      <c r="M59" s="9"/>
      <c r="N59" s="9"/>
      <c r="O59" s="9"/>
    </row>
    <row r="60" spans="2:16" x14ac:dyDescent="0.25">
      <c r="B60" s="39" t="s">
        <v>106</v>
      </c>
      <c r="C60" s="70">
        <f>E74*E75*(1/F76)</f>
        <v>0.99988866851245906</v>
      </c>
      <c r="D60" s="17" t="s">
        <v>149</v>
      </c>
      <c r="E60" s="17"/>
      <c r="F60" s="9"/>
      <c r="G60" s="9"/>
      <c r="H60" s="41"/>
      <c r="I60" s="17"/>
      <c r="J60" s="9"/>
      <c r="K60" s="62"/>
      <c r="L60" s="62"/>
      <c r="M60" s="9"/>
      <c r="N60" s="9"/>
      <c r="O60" s="9"/>
    </row>
    <row r="61" spans="2:16" x14ac:dyDescent="0.25">
      <c r="B61" s="39"/>
      <c r="C61" s="70"/>
      <c r="D61" s="37"/>
      <c r="E61" s="17"/>
      <c r="F61" s="9"/>
      <c r="G61" s="9"/>
      <c r="H61" s="41"/>
      <c r="I61" s="17"/>
      <c r="J61" s="9"/>
      <c r="K61" s="62"/>
      <c r="L61" s="62"/>
      <c r="M61" s="9"/>
      <c r="N61" s="9"/>
      <c r="O61" s="9"/>
    </row>
    <row r="62" spans="2:16" x14ac:dyDescent="0.25">
      <c r="B62" t="s">
        <v>157</v>
      </c>
      <c r="D62" s="24"/>
      <c r="H62" s="24"/>
      <c r="I62" s="3"/>
      <c r="K62" s="32"/>
      <c r="O62" s="32"/>
    </row>
    <row r="63" spans="2:16" x14ac:dyDescent="0.25">
      <c r="D63" s="24"/>
      <c r="H63" s="24"/>
      <c r="I63" s="3"/>
      <c r="K63" s="32"/>
      <c r="O63" s="32"/>
    </row>
    <row r="64" spans="2:16" x14ac:dyDescent="0.25">
      <c r="B64" s="83" t="s">
        <v>107</v>
      </c>
      <c r="C64" s="89">
        <f>L54</f>
        <v>139041</v>
      </c>
      <c r="D64" s="23" t="s">
        <v>153</v>
      </c>
      <c r="E64" s="24" t="str">
        <f>N53</f>
        <v>(101.473 x 137037 / 100)</v>
      </c>
      <c r="F64" s="90">
        <f>L53</f>
        <v>139055.55501000001</v>
      </c>
      <c r="G64" s="24" t="s">
        <v>154</v>
      </c>
      <c r="H64">
        <f>C64-F64</f>
        <v>-14.555010000010952</v>
      </c>
      <c r="I64" s="24" t="s">
        <v>11</v>
      </c>
      <c r="J64" s="3"/>
      <c r="K64"/>
      <c r="L64" s="32"/>
      <c r="P64" s="32"/>
    </row>
    <row r="65" spans="2:16" s="3" customFormat="1" x14ac:dyDescent="0.25">
      <c r="B65" s="83" t="s">
        <v>155</v>
      </c>
      <c r="C65" s="23"/>
      <c r="D65" s="23"/>
      <c r="E65" s="23"/>
      <c r="G65" s="23"/>
      <c r="I65" s="23"/>
      <c r="L65" s="91"/>
      <c r="P65" s="91"/>
    </row>
    <row r="66" spans="2:16" x14ac:dyDescent="0.25">
      <c r="B66" s="83" t="s">
        <v>107</v>
      </c>
      <c r="C66" s="89">
        <f>L54</f>
        <v>139041</v>
      </c>
      <c r="D66" s="23" t="s">
        <v>153</v>
      </c>
      <c r="E66" s="24" t="s">
        <v>156</v>
      </c>
      <c r="F66" s="90">
        <f>101.473*137000/100</f>
        <v>139018.01</v>
      </c>
      <c r="G66" s="24" t="s">
        <v>154</v>
      </c>
      <c r="H66">
        <f>C66-F66</f>
        <v>22.989999999990687</v>
      </c>
      <c r="I66" s="24" t="s">
        <v>11</v>
      </c>
      <c r="J66" s="3"/>
      <c r="K66"/>
      <c r="L66" s="32"/>
      <c r="P66" s="32"/>
    </row>
    <row r="67" spans="2:16" s="3" customFormat="1" x14ac:dyDescent="0.25">
      <c r="B67" s="83"/>
      <c r="C67" s="23"/>
      <c r="D67" s="23"/>
      <c r="E67" s="23"/>
      <c r="G67" s="23"/>
      <c r="I67" s="23"/>
      <c r="L67" s="91"/>
      <c r="P67" s="91"/>
    </row>
    <row r="68" spans="2:16" x14ac:dyDescent="0.25">
      <c r="B68" t="s">
        <v>143</v>
      </c>
      <c r="D68" s="24"/>
      <c r="H68" s="24"/>
      <c r="K68" s="32"/>
      <c r="L68" s="32"/>
    </row>
    <row r="69" spans="2:16" x14ac:dyDescent="0.25">
      <c r="B69" t="s">
        <v>144</v>
      </c>
      <c r="D69" s="24"/>
      <c r="H69" s="24"/>
      <c r="K69" s="32"/>
      <c r="L69" s="32"/>
    </row>
    <row r="70" spans="2:16" x14ac:dyDescent="0.25">
      <c r="D70" s="24"/>
      <c r="H70" s="24"/>
      <c r="K70" s="32"/>
      <c r="L70" s="32"/>
    </row>
    <row r="71" spans="2:16" x14ac:dyDescent="0.25">
      <c r="B71" t="s">
        <v>159</v>
      </c>
      <c r="D71" s="24"/>
      <c r="H71" s="24"/>
      <c r="K71" s="32"/>
      <c r="L71" s="32"/>
    </row>
    <row r="72" spans="2:16" x14ac:dyDescent="0.25">
      <c r="D72" s="24"/>
      <c r="H72" s="24"/>
      <c r="K72" s="32"/>
      <c r="L72" s="32"/>
    </row>
    <row r="73" spans="2:16" ht="15.75" thickBot="1" x14ac:dyDescent="0.3">
      <c r="B73" s="64" t="s">
        <v>92</v>
      </c>
      <c r="C73" s="64" t="s">
        <v>92</v>
      </c>
      <c r="D73" s="71" t="s">
        <v>93</v>
      </c>
      <c r="E73" s="33" t="s">
        <v>73</v>
      </c>
      <c r="F73" s="33" t="s">
        <v>74</v>
      </c>
      <c r="G73" s="33" t="s">
        <v>91</v>
      </c>
      <c r="H73" s="24"/>
      <c r="I73" s="33" t="s">
        <v>94</v>
      </c>
      <c r="J73" s="65" t="s">
        <v>95</v>
      </c>
      <c r="K73" s="32"/>
      <c r="L73" s="65" t="s">
        <v>94</v>
      </c>
      <c r="M73" s="65" t="s">
        <v>96</v>
      </c>
      <c r="N73" s="65" t="s">
        <v>97</v>
      </c>
    </row>
    <row r="74" spans="2:16" x14ac:dyDescent="0.25">
      <c r="B74" s="4" t="s">
        <v>101</v>
      </c>
      <c r="C74" s="5" t="s">
        <v>2</v>
      </c>
      <c r="D74" s="40" t="s">
        <v>3</v>
      </c>
      <c r="E74" s="34">
        <v>1.37032</v>
      </c>
      <c r="F74" s="5">
        <v>1.3703700000000001</v>
      </c>
      <c r="G74" s="5">
        <v>1</v>
      </c>
      <c r="H74" s="40" t="s">
        <v>7</v>
      </c>
      <c r="I74" s="6">
        <f>G74*100000</f>
        <v>100000</v>
      </c>
      <c r="J74" s="40" t="s">
        <v>8</v>
      </c>
      <c r="K74" s="61" t="s">
        <v>9</v>
      </c>
      <c r="L74" s="67">
        <f>E74*I74/1</f>
        <v>137032</v>
      </c>
      <c r="M74" s="40" t="s">
        <v>10</v>
      </c>
      <c r="N74" s="7" t="s">
        <v>145</v>
      </c>
      <c r="O74" s="9"/>
    </row>
    <row r="75" spans="2:16" x14ac:dyDescent="0.25">
      <c r="B75" s="8" t="s">
        <v>102</v>
      </c>
      <c r="C75" s="9" t="s">
        <v>6</v>
      </c>
      <c r="D75" s="41" t="s">
        <v>3</v>
      </c>
      <c r="E75" s="88">
        <v>101.465</v>
      </c>
      <c r="F75" s="38">
        <v>101.473</v>
      </c>
      <c r="G75" s="87">
        <f>E74</f>
        <v>1.37032</v>
      </c>
      <c r="H75" s="41" t="s">
        <v>7</v>
      </c>
      <c r="I75" s="85">
        <f>G75*100000</f>
        <v>137032</v>
      </c>
      <c r="J75" s="41" t="s">
        <v>10</v>
      </c>
      <c r="K75" s="62" t="s">
        <v>9</v>
      </c>
      <c r="L75" s="68">
        <f>F75*I75/100</f>
        <v>139050.48136000001</v>
      </c>
      <c r="M75" s="41" t="s">
        <v>11</v>
      </c>
      <c r="N75" s="10" t="s">
        <v>150</v>
      </c>
      <c r="O75" s="9"/>
    </row>
    <row r="76" spans="2:16" ht="15.75" thickBot="1" x14ac:dyDescent="0.3">
      <c r="B76" s="11" t="s">
        <v>103</v>
      </c>
      <c r="C76" s="12" t="s">
        <v>4</v>
      </c>
      <c r="D76" s="42" t="s">
        <v>5</v>
      </c>
      <c r="E76" s="12">
        <v>139.041</v>
      </c>
      <c r="F76" s="36">
        <v>139.05500000000001</v>
      </c>
      <c r="G76" s="12">
        <v>1</v>
      </c>
      <c r="H76" s="42" t="s">
        <v>9</v>
      </c>
      <c r="I76" s="86">
        <f t="shared" ref="I76" si="1">G76*100000</f>
        <v>100000</v>
      </c>
      <c r="J76" s="42" t="s">
        <v>8</v>
      </c>
      <c r="K76" s="63" t="s">
        <v>7</v>
      </c>
      <c r="L76" s="69">
        <f>F76*I76/100</f>
        <v>139055</v>
      </c>
      <c r="M76" s="42" t="s">
        <v>11</v>
      </c>
      <c r="N76" s="13" t="s">
        <v>151</v>
      </c>
      <c r="O76" s="9"/>
    </row>
    <row r="78" spans="2:16" x14ac:dyDescent="0.25">
      <c r="B78" s="18" t="s">
        <v>98</v>
      </c>
    </row>
    <row r="79" spans="2:16" x14ac:dyDescent="0.25">
      <c r="B79" t="s">
        <v>18</v>
      </c>
    </row>
    <row r="81" spans="2:6" x14ac:dyDescent="0.25">
      <c r="B81" s="18" t="s">
        <v>41</v>
      </c>
      <c r="C81" s="18"/>
      <c r="D81" s="3"/>
      <c r="E81" s="3"/>
      <c r="F81" s="3"/>
    </row>
    <row r="82" spans="2:6" x14ac:dyDescent="0.25">
      <c r="B82" t="s">
        <v>19</v>
      </c>
    </row>
    <row r="83" spans="2:6" x14ac:dyDescent="0.25">
      <c r="B83" t="s">
        <v>20</v>
      </c>
    </row>
    <row r="84" spans="2:6" x14ac:dyDescent="0.25">
      <c r="B84" t="s">
        <v>21</v>
      </c>
    </row>
    <row r="85" spans="2:6" x14ac:dyDescent="0.25">
      <c r="B85" t="s">
        <v>22</v>
      </c>
    </row>
    <row r="86" spans="2:6" x14ac:dyDescent="0.25">
      <c r="B86" t="s">
        <v>23</v>
      </c>
    </row>
    <row r="87" spans="2:6" x14ac:dyDescent="0.25">
      <c r="B87" t="s">
        <v>24</v>
      </c>
    </row>
    <row r="88" spans="2:6" x14ac:dyDescent="0.25">
      <c r="B88" t="s">
        <v>25</v>
      </c>
    </row>
    <row r="90" spans="2:6" x14ac:dyDescent="0.25">
      <c r="B90" s="18" t="s">
        <v>40</v>
      </c>
      <c r="C90" s="18"/>
      <c r="D90" s="18"/>
      <c r="E90" s="18"/>
      <c r="F90" s="18"/>
    </row>
    <row r="91" spans="2:6" x14ac:dyDescent="0.25">
      <c r="B91" t="s">
        <v>26</v>
      </c>
      <c r="C91" t="s">
        <v>27</v>
      </c>
      <c r="D91" t="s">
        <v>28</v>
      </c>
    </row>
    <row r="92" spans="2:6" x14ac:dyDescent="0.25">
      <c r="B92" t="s">
        <v>29</v>
      </c>
      <c r="C92" t="s">
        <v>27</v>
      </c>
      <c r="D92" t="s">
        <v>30</v>
      </c>
    </row>
    <row r="93" spans="2:6" x14ac:dyDescent="0.25">
      <c r="B93" t="s">
        <v>10</v>
      </c>
      <c r="C93" t="s">
        <v>27</v>
      </c>
      <c r="D93" t="s">
        <v>31</v>
      </c>
    </row>
    <row r="94" spans="2:6" x14ac:dyDescent="0.25">
      <c r="B94" t="s">
        <v>32</v>
      </c>
      <c r="C94" t="s">
        <v>27</v>
      </c>
      <c r="D94" t="s">
        <v>33</v>
      </c>
    </row>
    <row r="95" spans="2:6" x14ac:dyDescent="0.25">
      <c r="B95" t="s">
        <v>8</v>
      </c>
      <c r="C95" t="s">
        <v>27</v>
      </c>
      <c r="D95" t="s">
        <v>34</v>
      </c>
    </row>
    <row r="96" spans="2:6" x14ac:dyDescent="0.25">
      <c r="B96" t="s">
        <v>35</v>
      </c>
      <c r="C96" t="s">
        <v>27</v>
      </c>
      <c r="D96" t="s">
        <v>36</v>
      </c>
    </row>
    <row r="97" spans="2:32" x14ac:dyDescent="0.25">
      <c r="B97" t="s">
        <v>11</v>
      </c>
      <c r="C97" t="s">
        <v>27</v>
      </c>
      <c r="D97" t="s">
        <v>37</v>
      </c>
    </row>
    <row r="98" spans="2:32" x14ac:dyDescent="0.25">
      <c r="B98" t="s">
        <v>38</v>
      </c>
      <c r="C98" t="s">
        <v>27</v>
      </c>
      <c r="D98" t="s">
        <v>39</v>
      </c>
    </row>
    <row r="100" spans="2:32" x14ac:dyDescent="0.25">
      <c r="B100" s="18" t="s">
        <v>152</v>
      </c>
      <c r="C100" s="18"/>
      <c r="D100" s="18"/>
      <c r="E100" s="18"/>
      <c r="F100" s="18" t="s">
        <v>99</v>
      </c>
      <c r="G100" s="18"/>
      <c r="H100" s="18"/>
      <c r="I100" s="3"/>
      <c r="J100" s="18" t="s">
        <v>72</v>
      </c>
      <c r="K100" s="52"/>
      <c r="L100" s="18"/>
      <c r="M100" s="18"/>
      <c r="N100" s="3"/>
      <c r="O100" s="3"/>
      <c r="P100" s="3"/>
      <c r="Q100" s="3"/>
      <c r="R100" s="3"/>
      <c r="S100" s="3"/>
      <c r="T100" s="3"/>
      <c r="U100" s="3"/>
      <c r="V100" s="3"/>
      <c r="W100" s="3"/>
      <c r="X100" s="3"/>
      <c r="Y100" s="3"/>
      <c r="Z100" s="3"/>
      <c r="AA100" s="3"/>
      <c r="AB100" s="3"/>
    </row>
    <row r="101" spans="2:32" s="3" customFormat="1" x14ac:dyDescent="0.25">
      <c r="K101" s="53"/>
    </row>
    <row r="102" spans="2:32" s="24" customFormat="1" x14ac:dyDescent="0.25">
      <c r="B102" s="22" t="s">
        <v>42</v>
      </c>
      <c r="C102" s="22" t="s">
        <v>43</v>
      </c>
      <c r="D102" s="22" t="s">
        <v>44</v>
      </c>
      <c r="F102" s="22" t="s">
        <v>78</v>
      </c>
      <c r="G102" s="22" t="s">
        <v>79</v>
      </c>
      <c r="H102" s="22" t="s">
        <v>80</v>
      </c>
      <c r="J102" s="22" t="s">
        <v>83</v>
      </c>
      <c r="K102" s="60" t="s">
        <v>82</v>
      </c>
      <c r="L102" s="22" t="s">
        <v>84</v>
      </c>
      <c r="O102" s="23"/>
      <c r="Z102" s="23"/>
      <c r="AA102" s="23"/>
      <c r="AB102" s="23"/>
      <c r="AD102" s="23"/>
      <c r="AE102" s="23"/>
      <c r="AF102" s="23"/>
    </row>
    <row r="103" spans="2:32" x14ac:dyDescent="0.25">
      <c r="B103" s="27" t="s">
        <v>8</v>
      </c>
      <c r="C103" s="27" t="s">
        <v>10</v>
      </c>
      <c r="D103" s="27" t="s">
        <v>11</v>
      </c>
      <c r="F103" s="1" t="s">
        <v>2</v>
      </c>
      <c r="G103" s="1" t="s">
        <v>6</v>
      </c>
      <c r="H103" s="44" t="s">
        <v>4</v>
      </c>
      <c r="J103" s="76" t="s">
        <v>67</v>
      </c>
      <c r="K103" s="77" t="str">
        <f>D38</f>
        <v>AB * BC * (1/AC)</v>
      </c>
      <c r="L103" s="76" t="s">
        <v>68</v>
      </c>
      <c r="O103" s="3"/>
    </row>
    <row r="104" spans="2:32" x14ac:dyDescent="0.25">
      <c r="B104" s="27" t="s">
        <v>8</v>
      </c>
      <c r="C104" s="27" t="s">
        <v>10</v>
      </c>
      <c r="D104" s="27" t="s">
        <v>26</v>
      </c>
      <c r="F104" s="1" t="s">
        <v>2</v>
      </c>
      <c r="G104" s="44" t="s">
        <v>15</v>
      </c>
      <c r="H104" s="44" t="s">
        <v>14</v>
      </c>
      <c r="J104" s="78" t="s">
        <v>69</v>
      </c>
      <c r="K104" s="79" t="str">
        <f>E38</f>
        <v>AB * (1/CB) * (1/AC)</v>
      </c>
      <c r="L104" s="78" t="s">
        <v>70</v>
      </c>
      <c r="O104" s="3"/>
    </row>
    <row r="105" spans="2:32" x14ac:dyDescent="0.25">
      <c r="B105" s="27" t="s">
        <v>8</v>
      </c>
      <c r="C105" s="27" t="s">
        <v>10</v>
      </c>
      <c r="D105" s="27" t="s">
        <v>35</v>
      </c>
      <c r="F105" s="1" t="s">
        <v>2</v>
      </c>
      <c r="G105" s="1" t="s">
        <v>45</v>
      </c>
      <c r="H105" s="44" t="s">
        <v>46</v>
      </c>
      <c r="J105" s="76" t="s">
        <v>67</v>
      </c>
      <c r="K105" s="77" t="str">
        <f>D38</f>
        <v>AB * BC * (1/AC)</v>
      </c>
      <c r="L105" s="76" t="s">
        <v>68</v>
      </c>
      <c r="O105" s="3"/>
    </row>
    <row r="106" spans="2:32" x14ac:dyDescent="0.25">
      <c r="B106" s="27" t="s">
        <v>8</v>
      </c>
      <c r="C106" s="27" t="s">
        <v>10</v>
      </c>
      <c r="D106" s="27" t="s">
        <v>29</v>
      </c>
      <c r="F106" s="1" t="s">
        <v>2</v>
      </c>
      <c r="G106" s="1" t="s">
        <v>47</v>
      </c>
      <c r="H106" s="44" t="s">
        <v>52</v>
      </c>
      <c r="J106" s="76" t="s">
        <v>67</v>
      </c>
      <c r="K106" s="77" t="str">
        <f>D38</f>
        <v>AB * BC * (1/AC)</v>
      </c>
      <c r="L106" s="76" t="s">
        <v>68</v>
      </c>
      <c r="O106" s="3"/>
    </row>
    <row r="107" spans="2:32" x14ac:dyDescent="0.25">
      <c r="B107" s="27" t="s">
        <v>8</v>
      </c>
      <c r="C107" s="27" t="s">
        <v>10</v>
      </c>
      <c r="D107" s="27" t="s">
        <v>32</v>
      </c>
      <c r="F107" s="1" t="s">
        <v>2</v>
      </c>
      <c r="G107" s="44" t="s">
        <v>48</v>
      </c>
      <c r="H107" s="44" t="s">
        <v>51</v>
      </c>
      <c r="J107" s="78" t="s">
        <v>69</v>
      </c>
      <c r="K107" s="79" t="str">
        <f>E38</f>
        <v>AB * (1/CB) * (1/AC)</v>
      </c>
      <c r="L107" s="78" t="s">
        <v>70</v>
      </c>
      <c r="O107" s="3"/>
    </row>
    <row r="108" spans="2:32" x14ac:dyDescent="0.25">
      <c r="B108" s="27" t="s">
        <v>8</v>
      </c>
      <c r="C108" s="27" t="s">
        <v>10</v>
      </c>
      <c r="D108" s="27" t="s">
        <v>38</v>
      </c>
      <c r="F108" s="1" t="s">
        <v>2</v>
      </c>
      <c r="G108" s="44" t="s">
        <v>49</v>
      </c>
      <c r="H108" s="44" t="s">
        <v>50</v>
      </c>
      <c r="J108" s="78" t="s">
        <v>69</v>
      </c>
      <c r="K108" s="79" t="str">
        <f>E38</f>
        <v>AB * (1/CB) * (1/AC)</v>
      </c>
      <c r="L108" s="78" t="s">
        <v>70</v>
      </c>
    </row>
    <row r="109" spans="2:32" x14ac:dyDescent="0.25">
      <c r="B109" s="28" t="s">
        <v>10</v>
      </c>
      <c r="C109" s="28" t="s">
        <v>11</v>
      </c>
      <c r="D109" s="28" t="s">
        <v>26</v>
      </c>
      <c r="F109" s="19" t="s">
        <v>6</v>
      </c>
      <c r="G109" s="43" t="s">
        <v>53</v>
      </c>
      <c r="H109" s="19" t="s">
        <v>15</v>
      </c>
      <c r="J109" s="74" t="s">
        <v>67</v>
      </c>
      <c r="K109" s="75" t="str">
        <f>C38</f>
        <v>AB * (1/CB) * CA</v>
      </c>
      <c r="L109" s="74" t="s">
        <v>70</v>
      </c>
    </row>
    <row r="110" spans="2:32" x14ac:dyDescent="0.25">
      <c r="B110" s="28" t="s">
        <v>10</v>
      </c>
      <c r="C110" s="28" t="s">
        <v>11</v>
      </c>
      <c r="D110" s="28" t="s">
        <v>35</v>
      </c>
      <c r="F110" s="19" t="s">
        <v>6</v>
      </c>
      <c r="G110" s="43" t="s">
        <v>54</v>
      </c>
      <c r="H110" s="43" t="s">
        <v>45</v>
      </c>
      <c r="J110" s="78" t="s">
        <v>69</v>
      </c>
      <c r="K110" s="79" t="str">
        <f>E38</f>
        <v>AB * (1/CB) * (1/AC)</v>
      </c>
      <c r="L110" s="78" t="s">
        <v>70</v>
      </c>
    </row>
    <row r="111" spans="2:32" x14ac:dyDescent="0.25">
      <c r="B111" s="28" t="s">
        <v>10</v>
      </c>
      <c r="C111" s="28" t="s">
        <v>11</v>
      </c>
      <c r="D111" s="28" t="s">
        <v>29</v>
      </c>
      <c r="F111" s="19" t="s">
        <v>6</v>
      </c>
      <c r="G111" s="43" t="s">
        <v>55</v>
      </c>
      <c r="H111" s="43" t="s">
        <v>47</v>
      </c>
      <c r="J111" s="78" t="s">
        <v>69</v>
      </c>
      <c r="K111" s="79" t="str">
        <f>E38</f>
        <v>AB * (1/CB) * (1/AC)</v>
      </c>
      <c r="L111" s="78" t="s">
        <v>70</v>
      </c>
      <c r="O111" s="3"/>
    </row>
    <row r="112" spans="2:32" x14ac:dyDescent="0.25">
      <c r="B112" s="28" t="s">
        <v>10</v>
      </c>
      <c r="C112" s="28" t="s">
        <v>11</v>
      </c>
      <c r="D112" s="28" t="s">
        <v>32</v>
      </c>
      <c r="F112" s="19" t="s">
        <v>6</v>
      </c>
      <c r="G112" s="43" t="s">
        <v>56</v>
      </c>
      <c r="H112" s="19" t="s">
        <v>48</v>
      </c>
      <c r="J112" s="74" t="s">
        <v>67</v>
      </c>
      <c r="K112" s="75" t="str">
        <f>C38</f>
        <v>AB * (1/CB) * CA</v>
      </c>
      <c r="L112" s="74" t="s">
        <v>68</v>
      </c>
      <c r="O112" s="3"/>
    </row>
    <row r="113" spans="2:15" x14ac:dyDescent="0.25">
      <c r="B113" s="28" t="s">
        <v>10</v>
      </c>
      <c r="C113" s="28" t="s">
        <v>11</v>
      </c>
      <c r="D113" s="28" t="s">
        <v>38</v>
      </c>
      <c r="F113" s="19" t="s">
        <v>6</v>
      </c>
      <c r="G113" s="43" t="s">
        <v>57</v>
      </c>
      <c r="H113" s="43" t="s">
        <v>81</v>
      </c>
      <c r="J113" s="78" t="s">
        <v>67</v>
      </c>
      <c r="K113" s="79" t="str">
        <f>E38</f>
        <v>AB * (1/CB) * (1/AC)</v>
      </c>
      <c r="L113" s="78" t="s">
        <v>68</v>
      </c>
      <c r="O113" s="3"/>
    </row>
    <row r="114" spans="2:15" x14ac:dyDescent="0.25">
      <c r="B114" s="26" t="s">
        <v>26</v>
      </c>
      <c r="C114" s="26" t="s">
        <v>10</v>
      </c>
      <c r="D114" s="26" t="s">
        <v>35</v>
      </c>
      <c r="F114" s="2" t="s">
        <v>15</v>
      </c>
      <c r="G114" s="2" t="s">
        <v>45</v>
      </c>
      <c r="H114" s="45" t="s">
        <v>58</v>
      </c>
      <c r="J114" s="76" t="s">
        <v>67</v>
      </c>
      <c r="K114" s="77" t="str">
        <f>K105</f>
        <v>AB * BC * (1/AC)</v>
      </c>
      <c r="L114" s="76" t="s">
        <v>68</v>
      </c>
      <c r="O114" s="3"/>
    </row>
    <row r="115" spans="2:15" x14ac:dyDescent="0.25">
      <c r="B115" s="26" t="s">
        <v>26</v>
      </c>
      <c r="C115" s="26" t="s">
        <v>10</v>
      </c>
      <c r="D115" s="26" t="s">
        <v>29</v>
      </c>
      <c r="F115" s="2" t="s">
        <v>15</v>
      </c>
      <c r="G115" s="2" t="s">
        <v>47</v>
      </c>
      <c r="H115" s="45" t="s">
        <v>59</v>
      </c>
      <c r="J115" s="76" t="s">
        <v>67</v>
      </c>
      <c r="K115" s="77" t="str">
        <f>K105</f>
        <v>AB * BC * (1/AC)</v>
      </c>
      <c r="L115" s="76" t="s">
        <v>68</v>
      </c>
      <c r="O115" s="3"/>
    </row>
    <row r="116" spans="2:15" x14ac:dyDescent="0.25">
      <c r="B116" s="26" t="s">
        <v>26</v>
      </c>
      <c r="C116" s="26" t="s">
        <v>10</v>
      </c>
      <c r="D116" s="26" t="s">
        <v>32</v>
      </c>
      <c r="F116" s="2" t="s">
        <v>15</v>
      </c>
      <c r="G116" s="45" t="s">
        <v>48</v>
      </c>
      <c r="H116" s="45" t="s">
        <v>60</v>
      </c>
      <c r="J116" s="78" t="s">
        <v>69</v>
      </c>
      <c r="K116" s="79" t="str">
        <f>K104</f>
        <v>AB * (1/CB) * (1/AC)</v>
      </c>
      <c r="L116" s="78" t="s">
        <v>70</v>
      </c>
      <c r="O116" s="3"/>
    </row>
    <row r="117" spans="2:15" x14ac:dyDescent="0.25">
      <c r="B117" s="26" t="s">
        <v>26</v>
      </c>
      <c r="C117" s="26" t="s">
        <v>10</v>
      </c>
      <c r="D117" s="26" t="s">
        <v>38</v>
      </c>
      <c r="F117" s="2" t="s">
        <v>15</v>
      </c>
      <c r="G117" s="45" t="s">
        <v>49</v>
      </c>
      <c r="H117" s="45" t="s">
        <v>61</v>
      </c>
      <c r="J117" s="78" t="s">
        <v>69</v>
      </c>
      <c r="K117" s="79" t="str">
        <f>K104</f>
        <v>AB * (1/CB) * (1/AC)</v>
      </c>
      <c r="L117" s="78" t="s">
        <v>70</v>
      </c>
      <c r="O117" s="3"/>
    </row>
    <row r="118" spans="2:15" x14ac:dyDescent="0.25">
      <c r="B118" s="29" t="s">
        <v>10</v>
      </c>
      <c r="C118" s="29" t="s">
        <v>35</v>
      </c>
      <c r="D118" s="29" t="s">
        <v>29</v>
      </c>
      <c r="F118" s="21" t="s">
        <v>45</v>
      </c>
      <c r="G118" s="21" t="s">
        <v>47</v>
      </c>
      <c r="H118" s="21" t="s">
        <v>25</v>
      </c>
      <c r="J118" s="31" t="s">
        <v>69</v>
      </c>
      <c r="K118" s="54" t="s">
        <v>85</v>
      </c>
      <c r="L118" s="31" t="s">
        <v>70</v>
      </c>
      <c r="O118" s="3"/>
    </row>
    <row r="119" spans="2:15" x14ac:dyDescent="0.25">
      <c r="B119" s="29" t="s">
        <v>10</v>
      </c>
      <c r="C119" s="29" t="s">
        <v>35</v>
      </c>
      <c r="D119" s="29" t="s">
        <v>32</v>
      </c>
      <c r="F119" s="21" t="s">
        <v>45</v>
      </c>
      <c r="G119" s="21" t="s">
        <v>48</v>
      </c>
      <c r="H119" s="21" t="s">
        <v>62</v>
      </c>
      <c r="J119" s="31" t="s">
        <v>67</v>
      </c>
      <c r="K119" s="54" t="str">
        <f>K118</f>
        <v>AB * BC * CA</v>
      </c>
      <c r="L119" s="31" t="s">
        <v>68</v>
      </c>
      <c r="O119" s="3"/>
    </row>
    <row r="120" spans="2:15" x14ac:dyDescent="0.25">
      <c r="B120" s="29" t="s">
        <v>10</v>
      </c>
      <c r="C120" s="29" t="s">
        <v>35</v>
      </c>
      <c r="D120" s="29" t="s">
        <v>38</v>
      </c>
      <c r="F120" s="21" t="s">
        <v>45</v>
      </c>
      <c r="G120" s="21" t="s">
        <v>49</v>
      </c>
      <c r="H120" s="21" t="s">
        <v>63</v>
      </c>
      <c r="J120" s="31" t="s">
        <v>67</v>
      </c>
      <c r="K120" s="54" t="str">
        <f t="shared" ref="K120:K123" si="2">K119</f>
        <v>AB * BC * CA</v>
      </c>
      <c r="L120" s="31" t="s">
        <v>68</v>
      </c>
      <c r="O120" s="3"/>
    </row>
    <row r="121" spans="2:15" x14ac:dyDescent="0.25">
      <c r="B121" s="25" t="s">
        <v>10</v>
      </c>
      <c r="C121" s="25" t="s">
        <v>29</v>
      </c>
      <c r="D121" s="25" t="s">
        <v>32</v>
      </c>
      <c r="F121" s="14" t="s">
        <v>47</v>
      </c>
      <c r="G121" s="14" t="s">
        <v>48</v>
      </c>
      <c r="H121" s="14" t="s">
        <v>64</v>
      </c>
      <c r="J121" s="31" t="s">
        <v>67</v>
      </c>
      <c r="K121" s="54" t="str">
        <f t="shared" si="2"/>
        <v>AB * BC * CA</v>
      </c>
      <c r="L121" s="31" t="s">
        <v>68</v>
      </c>
      <c r="O121" s="3"/>
    </row>
    <row r="122" spans="2:15" x14ac:dyDescent="0.25">
      <c r="B122" s="25" t="s">
        <v>10</v>
      </c>
      <c r="C122" s="25" t="s">
        <v>29</v>
      </c>
      <c r="D122" s="25" t="s">
        <v>38</v>
      </c>
      <c r="F122" s="14" t="s">
        <v>47</v>
      </c>
      <c r="G122" s="14" t="s">
        <v>49</v>
      </c>
      <c r="H122" s="14" t="s">
        <v>65</v>
      </c>
      <c r="J122" s="31" t="s">
        <v>67</v>
      </c>
      <c r="K122" s="54" t="str">
        <f t="shared" si="2"/>
        <v>AB * BC * CA</v>
      </c>
      <c r="L122" s="31" t="s">
        <v>68</v>
      </c>
      <c r="O122" s="3"/>
    </row>
    <row r="123" spans="2:15" x14ac:dyDescent="0.25">
      <c r="B123" s="30" t="s">
        <v>32</v>
      </c>
      <c r="C123" s="30" t="s">
        <v>10</v>
      </c>
      <c r="D123" s="30" t="s">
        <v>38</v>
      </c>
      <c r="F123" s="20" t="s">
        <v>48</v>
      </c>
      <c r="G123" s="20" t="s">
        <v>49</v>
      </c>
      <c r="H123" s="20" t="s">
        <v>66</v>
      </c>
      <c r="J123" s="31" t="s">
        <v>69</v>
      </c>
      <c r="K123" s="54" t="str">
        <f t="shared" si="2"/>
        <v>AB * BC * CA</v>
      </c>
      <c r="L123" s="31" t="s">
        <v>71</v>
      </c>
      <c r="M123" s="3"/>
      <c r="N123" s="3"/>
      <c r="O123" s="3"/>
    </row>
    <row r="124" spans="2:15" x14ac:dyDescent="0.25">
      <c r="B124" s="23"/>
      <c r="C124" s="23"/>
      <c r="D124" s="23"/>
      <c r="J124" s="23"/>
      <c r="K124" s="55"/>
      <c r="L124" s="23"/>
      <c r="M124" s="3"/>
      <c r="N124" s="3"/>
      <c r="O124" s="3"/>
    </row>
    <row r="125" spans="2:15" x14ac:dyDescent="0.25">
      <c r="B125" s="23"/>
      <c r="C125" s="23"/>
      <c r="D125" s="23"/>
      <c r="J125" s="3"/>
      <c r="K125" s="53"/>
      <c r="L125" s="3"/>
    </row>
    <row r="126" spans="2:15" x14ac:dyDescent="0.25">
      <c r="B126" s="3"/>
      <c r="C126" s="3"/>
      <c r="D126" s="3"/>
      <c r="J126" s="3"/>
      <c r="K126" s="53"/>
      <c r="L126" s="3"/>
    </row>
    <row r="127" spans="2:15" x14ac:dyDescent="0.25">
      <c r="B127" s="3"/>
      <c r="C127" s="3"/>
      <c r="D127" s="3"/>
      <c r="J127" s="3"/>
      <c r="K127" s="53"/>
      <c r="L127" s="3"/>
    </row>
    <row r="128" spans="2:15" x14ac:dyDescent="0.25">
      <c r="B128" s="3"/>
      <c r="C128" s="3"/>
      <c r="D128" s="3"/>
      <c r="J128" s="3"/>
      <c r="K128" s="53"/>
      <c r="L128" s="3"/>
    </row>
    <row r="129" spans="2:12" x14ac:dyDescent="0.25">
      <c r="B129" s="3"/>
      <c r="C129" s="3"/>
      <c r="D129" s="3"/>
      <c r="J129" s="3"/>
      <c r="K129" s="53"/>
      <c r="L129" s="3"/>
    </row>
    <row r="130" spans="2:12" x14ac:dyDescent="0.25">
      <c r="B130" s="3"/>
      <c r="C130" s="3"/>
      <c r="D130" s="3"/>
    </row>
    <row r="131" spans="2:12" x14ac:dyDescent="0.25">
      <c r="B131" s="3"/>
      <c r="C131" s="3"/>
      <c r="D131" s="3"/>
    </row>
    <row r="132" spans="2:12" x14ac:dyDescent="0.25">
      <c r="B132" s="3"/>
      <c r="C132" s="3"/>
      <c r="D132" s="3"/>
    </row>
    <row r="133" spans="2:12" x14ac:dyDescent="0.25">
      <c r="B133" s="3"/>
      <c r="C133" s="3"/>
      <c r="D133" s="3"/>
    </row>
    <row r="134" spans="2:12" x14ac:dyDescent="0.25">
      <c r="B134" s="3"/>
      <c r="C134" s="3"/>
      <c r="D134" s="3"/>
    </row>
    <row r="135" spans="2:12" x14ac:dyDescent="0.25">
      <c r="B135" s="3"/>
      <c r="C135" s="3"/>
      <c r="D135" s="3"/>
    </row>
    <row r="136" spans="2:12" x14ac:dyDescent="0.25">
      <c r="B136" s="3"/>
      <c r="C136" s="3"/>
      <c r="D136" s="3"/>
    </row>
    <row r="137" spans="2:12" x14ac:dyDescent="0.25">
      <c r="B137" s="3"/>
      <c r="C137" s="3"/>
      <c r="D137" s="3"/>
    </row>
    <row r="138" spans="2:12" s="3" customFormat="1" x14ac:dyDescent="0.25">
      <c r="K138" s="53"/>
    </row>
    <row r="139" spans="2:12" x14ac:dyDescent="0.25">
      <c r="B139" s="3"/>
      <c r="C139" s="3"/>
      <c r="D139" s="3"/>
    </row>
    <row r="140" spans="2:12" x14ac:dyDescent="0.25">
      <c r="B140" s="3"/>
      <c r="C140" s="3"/>
      <c r="D140" s="3"/>
    </row>
    <row r="141" spans="2:12" x14ac:dyDescent="0.25">
      <c r="B141" s="3"/>
      <c r="C141" s="3"/>
      <c r="D141" s="3"/>
    </row>
    <row r="142" spans="2:12" x14ac:dyDescent="0.25">
      <c r="B142" s="3"/>
      <c r="C142" s="3"/>
      <c r="D142" s="3"/>
    </row>
    <row r="143" spans="2:12" x14ac:dyDescent="0.25">
      <c r="B143" s="3"/>
      <c r="C143" s="3"/>
      <c r="D143" s="3"/>
    </row>
    <row r="144" spans="2:12" x14ac:dyDescent="0.25">
      <c r="B144" s="3"/>
      <c r="C144" s="3"/>
      <c r="D144" s="3"/>
    </row>
    <row r="145" spans="2:4" x14ac:dyDescent="0.25">
      <c r="B145" s="3"/>
      <c r="C145" s="3"/>
      <c r="D145" s="3"/>
    </row>
    <row r="146" spans="2:4" x14ac:dyDescent="0.25">
      <c r="B146" s="3"/>
      <c r="C146" s="3"/>
      <c r="D146" s="3"/>
    </row>
    <row r="147" spans="2:4" x14ac:dyDescent="0.25">
      <c r="B147" s="3"/>
      <c r="C147" s="3"/>
      <c r="D147" s="3"/>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Blad1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dc:creator>
  <cp:lastModifiedBy>Per</cp:lastModifiedBy>
  <dcterms:created xsi:type="dcterms:W3CDTF">2014-02-08T01:13:36Z</dcterms:created>
  <dcterms:modified xsi:type="dcterms:W3CDTF">2014-11-22T20:01:30Z</dcterms:modified>
</cp:coreProperties>
</file>