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3" i="1" l="1"/>
  <c r="B34" i="1" s="1"/>
  <c r="B35" i="1" s="1"/>
  <c r="B36" i="1" s="1"/>
  <c r="B37" i="1" s="1"/>
  <c r="B38" i="1" s="1"/>
  <c r="B39" i="1" s="1"/>
  <c r="B40" i="1" s="1"/>
  <c r="B32" i="1"/>
  <c r="B19" i="1"/>
  <c r="B20" i="1" s="1"/>
  <c r="B21" i="1" s="1"/>
  <c r="B22" i="1" s="1"/>
  <c r="B23" i="1" s="1"/>
  <c r="B24" i="1" s="1"/>
  <c r="B25" i="1" s="1"/>
  <c r="B26" i="1" s="1"/>
  <c r="B27" i="1" s="1"/>
  <c r="B28" i="1" s="1"/>
  <c r="B18" i="1"/>
  <c r="B6" i="1"/>
  <c r="B7" i="1" s="1"/>
  <c r="B8" i="1" s="1"/>
  <c r="B9" i="1" s="1"/>
  <c r="B10" i="1" s="1"/>
  <c r="B11" i="1" s="1"/>
  <c r="B12" i="1" s="1"/>
  <c r="B5" i="1"/>
  <c r="B4" i="1"/>
  <c r="D31" i="1"/>
  <c r="F31" i="1" s="1"/>
  <c r="F17" i="1"/>
  <c r="D17" i="1"/>
  <c r="D3" i="1"/>
  <c r="F3" i="1" s="1"/>
  <c r="M3" i="1" l="1"/>
  <c r="N3" i="1" s="1"/>
  <c r="O3" i="1"/>
  <c r="G3" i="1"/>
  <c r="H3" i="1" s="1"/>
  <c r="O31" i="1"/>
  <c r="G31" i="1"/>
  <c r="H31" i="1" s="1"/>
  <c r="M31" i="1"/>
  <c r="N31" i="1" s="1"/>
  <c r="O17" i="1"/>
  <c r="G17" i="1"/>
  <c r="H17" i="1" s="1"/>
  <c r="M17" i="1"/>
  <c r="N17" i="1" s="1"/>
  <c r="D32" i="1" l="1"/>
  <c r="F32" i="1" s="1"/>
  <c r="D4" i="1"/>
  <c r="F4" i="1" s="1"/>
  <c r="S32" i="1"/>
  <c r="D18" i="1"/>
  <c r="F18" i="1" s="1"/>
  <c r="S18" i="1"/>
  <c r="S4" i="1"/>
  <c r="AI22" i="1" l="1"/>
  <c r="AG20" i="1"/>
  <c r="AF19" i="1"/>
  <c r="V18" i="1"/>
  <c r="AE18" i="1"/>
  <c r="AD18" i="1" s="1"/>
  <c r="AB18" i="1" s="1"/>
  <c r="AH21" i="1"/>
  <c r="O4" i="1"/>
  <c r="M4" i="1"/>
  <c r="N4" i="1" s="1"/>
  <c r="G4" i="1"/>
  <c r="H4" i="1" s="1"/>
  <c r="G18" i="1"/>
  <c r="H18" i="1" s="1"/>
  <c r="M18" i="1"/>
  <c r="N18" i="1" s="1"/>
  <c r="O18" i="1"/>
  <c r="G32" i="1"/>
  <c r="H32" i="1" s="1"/>
  <c r="M32" i="1"/>
  <c r="N32" i="1" s="1"/>
  <c r="O32" i="1"/>
  <c r="AG6" i="1"/>
  <c r="AF5" i="1"/>
  <c r="AE4" i="1"/>
  <c r="AD4" i="1" s="1"/>
  <c r="AB4" i="1" s="1"/>
  <c r="V4" i="1"/>
  <c r="AI8" i="1"/>
  <c r="AH7" i="1"/>
  <c r="AI36" i="1"/>
  <c r="AH35" i="1"/>
  <c r="AE32" i="1"/>
  <c r="AD32" i="1" s="1"/>
  <c r="AB32" i="1" s="1"/>
  <c r="V32" i="1"/>
  <c r="AG34" i="1"/>
  <c r="AF33" i="1"/>
  <c r="S33" i="1" l="1"/>
  <c r="I31" i="1"/>
  <c r="S19" i="1"/>
  <c r="I17" i="1"/>
  <c r="D5" i="1"/>
  <c r="F5" i="1" s="1"/>
  <c r="P4" i="1"/>
  <c r="W18" i="1"/>
  <c r="X19" i="1" s="1"/>
  <c r="AA19" i="1" s="1"/>
  <c r="U18" i="1"/>
  <c r="P32" i="1"/>
  <c r="P18" i="1"/>
  <c r="W32" i="1"/>
  <c r="U32" i="1"/>
  <c r="U4" i="1"/>
  <c r="W4" i="1"/>
  <c r="D33" i="1"/>
  <c r="F33" i="1" s="1"/>
  <c r="D19" i="1"/>
  <c r="F19" i="1" s="1"/>
  <c r="S5" i="1"/>
  <c r="I3" i="1"/>
  <c r="X33" i="1" l="1"/>
  <c r="AA33" i="1" s="1"/>
  <c r="AG7" i="1"/>
  <c r="AF6" i="1"/>
  <c r="V5" i="1"/>
  <c r="AE5" i="1"/>
  <c r="AD5" i="1" s="1"/>
  <c r="AB5" i="1" s="1"/>
  <c r="AI9" i="1"/>
  <c r="AH8" i="1"/>
  <c r="Z5" i="1"/>
  <c r="T4" i="1"/>
  <c r="AF20" i="1"/>
  <c r="AE19" i="1"/>
  <c r="AD19" i="1" s="1"/>
  <c r="AB19" i="1" s="1"/>
  <c r="V19" i="1"/>
  <c r="AH22" i="1"/>
  <c r="Z19" i="1"/>
  <c r="AG21" i="1"/>
  <c r="AI23" i="1"/>
  <c r="T18" i="1"/>
  <c r="O33" i="1"/>
  <c r="G33" i="1"/>
  <c r="H33" i="1" s="1"/>
  <c r="M33" i="1"/>
  <c r="N33" i="1" s="1"/>
  <c r="O19" i="1"/>
  <c r="M19" i="1"/>
  <c r="N19" i="1" s="1"/>
  <c r="G19" i="1"/>
  <c r="H19" i="1" s="1"/>
  <c r="X5" i="1"/>
  <c r="AA5" i="1" s="1"/>
  <c r="M5" i="1"/>
  <c r="N5" i="1" s="1"/>
  <c r="O5" i="1"/>
  <c r="G5" i="1"/>
  <c r="H5" i="1" s="1"/>
  <c r="AF34" i="1"/>
  <c r="AE33" i="1"/>
  <c r="AD33" i="1" s="1"/>
  <c r="AB33" i="1" s="1"/>
  <c r="V33" i="1"/>
  <c r="AH36" i="1"/>
  <c r="Z33" i="1"/>
  <c r="AI37" i="1"/>
  <c r="AG35" i="1"/>
  <c r="T32" i="1"/>
  <c r="U33" i="1" l="1"/>
  <c r="W33" i="1"/>
  <c r="P5" i="1"/>
  <c r="S20" i="1"/>
  <c r="I18" i="1"/>
  <c r="S34" i="1"/>
  <c r="I32" i="1"/>
  <c r="U5" i="1"/>
  <c r="W5" i="1"/>
  <c r="AC33" i="1"/>
  <c r="D20" i="1"/>
  <c r="F20" i="1" s="1"/>
  <c r="P33" i="1"/>
  <c r="D6" i="1"/>
  <c r="F6" i="1" s="1"/>
  <c r="P19" i="1"/>
  <c r="U19" i="1"/>
  <c r="W19" i="1"/>
  <c r="X20" i="1" s="1"/>
  <c r="AA20" i="1" s="1"/>
  <c r="S6" i="1"/>
  <c r="I4" i="1"/>
  <c r="D34" i="1"/>
  <c r="F34" i="1" s="1"/>
  <c r="AC19" i="1"/>
  <c r="AC5" i="1"/>
  <c r="X6" i="1" l="1"/>
  <c r="AA6" i="1" s="1"/>
  <c r="X34" i="1"/>
  <c r="AA34" i="1" s="1"/>
  <c r="AH9" i="1"/>
  <c r="AG8" i="1"/>
  <c r="V6" i="1"/>
  <c r="AI10" i="1"/>
  <c r="AF7" i="1"/>
  <c r="AE6" i="1"/>
  <c r="AD6" i="1" s="1"/>
  <c r="AB6" i="1" s="1"/>
  <c r="Z6" i="1"/>
  <c r="T5" i="1"/>
  <c r="G6" i="1"/>
  <c r="H6" i="1" s="1"/>
  <c r="O6" i="1"/>
  <c r="M6" i="1"/>
  <c r="N6" i="1" s="1"/>
  <c r="M34" i="1"/>
  <c r="N34" i="1" s="1"/>
  <c r="O34" i="1"/>
  <c r="G34" i="1"/>
  <c r="H34" i="1" s="1"/>
  <c r="AI38" i="1"/>
  <c r="AF35" i="1"/>
  <c r="AE34" i="1"/>
  <c r="AD34" i="1" s="1"/>
  <c r="AB34" i="1" s="1"/>
  <c r="V34" i="1"/>
  <c r="AG36" i="1"/>
  <c r="Z34" i="1"/>
  <c r="AH37" i="1"/>
  <c r="T33" i="1"/>
  <c r="M20" i="1"/>
  <c r="N20" i="1" s="1"/>
  <c r="O20" i="1"/>
  <c r="G20" i="1"/>
  <c r="H20" i="1" s="1"/>
  <c r="AI24" i="1"/>
  <c r="AF21" i="1"/>
  <c r="AE20" i="1"/>
  <c r="AD20" i="1" s="1"/>
  <c r="AB20" i="1" s="1"/>
  <c r="V20" i="1"/>
  <c r="AG22" i="1"/>
  <c r="Z20" i="1"/>
  <c r="AH23" i="1"/>
  <c r="T19" i="1"/>
  <c r="U20" i="1" l="1"/>
  <c r="W20" i="1"/>
  <c r="AC20" i="1"/>
  <c r="P34" i="1"/>
  <c r="P6" i="1"/>
  <c r="AC6" i="1"/>
  <c r="S21" i="1"/>
  <c r="I19" i="1"/>
  <c r="D35" i="1"/>
  <c r="F35" i="1" s="1"/>
  <c r="S7" i="1"/>
  <c r="I5" i="1"/>
  <c r="P20" i="1"/>
  <c r="AC34" i="1"/>
  <c r="U34" i="1"/>
  <c r="W34" i="1"/>
  <c r="D21" i="1"/>
  <c r="F21" i="1" s="1"/>
  <c r="S35" i="1"/>
  <c r="I33" i="1"/>
  <c r="D7" i="1"/>
  <c r="F7" i="1" s="1"/>
  <c r="U6" i="1"/>
  <c r="W6" i="1"/>
  <c r="X21" i="1" l="1"/>
  <c r="AA21" i="1" s="1"/>
  <c r="AG37" i="1"/>
  <c r="AH38" i="1"/>
  <c r="AE35" i="1"/>
  <c r="AD35" i="1" s="1"/>
  <c r="AB35" i="1" s="1"/>
  <c r="V35" i="1"/>
  <c r="AI39" i="1"/>
  <c r="Z35" i="1"/>
  <c r="AF36" i="1"/>
  <c r="T34" i="1"/>
  <c r="AG23" i="1"/>
  <c r="AH24" i="1"/>
  <c r="AE21" i="1"/>
  <c r="AD21" i="1" s="1"/>
  <c r="AB21" i="1" s="1"/>
  <c r="V21" i="1"/>
  <c r="AF22" i="1"/>
  <c r="Z21" i="1"/>
  <c r="AI25" i="1"/>
  <c r="T20" i="1"/>
  <c r="G7" i="1"/>
  <c r="H7" i="1" s="1"/>
  <c r="M7" i="1"/>
  <c r="N7" i="1" s="1"/>
  <c r="O7" i="1"/>
  <c r="AI11" i="1"/>
  <c r="AF8" i="1"/>
  <c r="AH10" i="1"/>
  <c r="AG9" i="1"/>
  <c r="AE7" i="1"/>
  <c r="AD7" i="1" s="1"/>
  <c r="AB7" i="1" s="1"/>
  <c r="Z7" i="1"/>
  <c r="V7" i="1"/>
  <c r="T6" i="1"/>
  <c r="X7" i="1"/>
  <c r="AA7" i="1" s="1"/>
  <c r="M21" i="1"/>
  <c r="N21" i="1" s="1"/>
  <c r="O21" i="1"/>
  <c r="G21" i="1"/>
  <c r="H21" i="1" s="1"/>
  <c r="M35" i="1"/>
  <c r="N35" i="1" s="1"/>
  <c r="O35" i="1"/>
  <c r="G35" i="1"/>
  <c r="H35" i="1" s="1"/>
  <c r="X35" i="1"/>
  <c r="AA35" i="1" s="1"/>
  <c r="P35" i="1" l="1"/>
  <c r="S22" i="1"/>
  <c r="I20" i="1"/>
  <c r="D36" i="1"/>
  <c r="F36" i="1" s="1"/>
  <c r="P21" i="1"/>
  <c r="U7" i="1"/>
  <c r="W7" i="1"/>
  <c r="S8" i="1"/>
  <c r="I6" i="1"/>
  <c r="AC21" i="1"/>
  <c r="AC35" i="1"/>
  <c r="D22" i="1"/>
  <c r="F22" i="1" s="1"/>
  <c r="S36" i="1"/>
  <c r="I34" i="1"/>
  <c r="AC7" i="1"/>
  <c r="P7" i="1"/>
  <c r="D8" i="1"/>
  <c r="F8" i="1" s="1"/>
  <c r="U21" i="1"/>
  <c r="W21" i="1"/>
  <c r="U35" i="1"/>
  <c r="W35" i="1"/>
  <c r="X36" i="1" s="1"/>
  <c r="AA36" i="1" s="1"/>
  <c r="X22" i="1" l="1"/>
  <c r="AA22" i="1" s="1"/>
  <c r="X8" i="1"/>
  <c r="AA8" i="1" s="1"/>
  <c r="M8" i="1"/>
  <c r="N8" i="1" s="1"/>
  <c r="G8" i="1"/>
  <c r="H8" i="1" s="1"/>
  <c r="O8" i="1"/>
  <c r="O36" i="1"/>
  <c r="G36" i="1"/>
  <c r="H36" i="1" s="1"/>
  <c r="M36" i="1"/>
  <c r="N36" i="1" s="1"/>
  <c r="AE36" i="1"/>
  <c r="AD36" i="1" s="1"/>
  <c r="AB36" i="1" s="1"/>
  <c r="V36" i="1"/>
  <c r="AF37" i="1"/>
  <c r="Z36" i="1"/>
  <c r="AI40" i="1"/>
  <c r="AG38" i="1"/>
  <c r="AH39" i="1"/>
  <c r="T35" i="1"/>
  <c r="AI12" i="1"/>
  <c r="AH11" i="1"/>
  <c r="AG10" i="1"/>
  <c r="AF9" i="1"/>
  <c r="AE8" i="1"/>
  <c r="AD8" i="1" s="1"/>
  <c r="AB8" i="1" s="1"/>
  <c r="Z8" i="1"/>
  <c r="V8" i="1"/>
  <c r="T7" i="1"/>
  <c r="O22" i="1"/>
  <c r="M22" i="1"/>
  <c r="N22" i="1" s="1"/>
  <c r="G22" i="1"/>
  <c r="H22" i="1" s="1"/>
  <c r="AI26" i="1"/>
  <c r="AE22" i="1"/>
  <c r="AD22" i="1" s="1"/>
  <c r="AB22" i="1" s="1"/>
  <c r="V22" i="1"/>
  <c r="AF23" i="1"/>
  <c r="Z22" i="1"/>
  <c r="AH25" i="1"/>
  <c r="AG24" i="1"/>
  <c r="T21" i="1"/>
  <c r="P22" i="1" l="1"/>
  <c r="U8" i="1"/>
  <c r="W8" i="1"/>
  <c r="S37" i="1"/>
  <c r="I35" i="1"/>
  <c r="P8" i="1"/>
  <c r="U22" i="1"/>
  <c r="W22" i="1"/>
  <c r="S23" i="1"/>
  <c r="I21" i="1"/>
  <c r="U36" i="1"/>
  <c r="W36" i="1"/>
  <c r="X37" i="1" s="1"/>
  <c r="AA37" i="1" s="1"/>
  <c r="P36" i="1"/>
  <c r="S9" i="1"/>
  <c r="I7" i="1"/>
  <c r="AC22" i="1"/>
  <c r="D23" i="1"/>
  <c r="F23" i="1" s="1"/>
  <c r="AC36" i="1"/>
  <c r="D9" i="1"/>
  <c r="F9" i="1" s="1"/>
  <c r="AC8" i="1"/>
  <c r="D37" i="1"/>
  <c r="F37" i="1" s="1"/>
  <c r="G37" i="1" l="1"/>
  <c r="H37" i="1" s="1"/>
  <c r="M37" i="1"/>
  <c r="N37" i="1" s="1"/>
  <c r="O37" i="1"/>
  <c r="AG25" i="1"/>
  <c r="AH26" i="1"/>
  <c r="AI27" i="1"/>
  <c r="AE23" i="1"/>
  <c r="AD23" i="1" s="1"/>
  <c r="AB23" i="1" s="1"/>
  <c r="AF24" i="1"/>
  <c r="Z23" i="1"/>
  <c r="V23" i="1"/>
  <c r="T22" i="1"/>
  <c r="X23" i="1"/>
  <c r="AA23" i="1" s="1"/>
  <c r="O9" i="1"/>
  <c r="M9" i="1"/>
  <c r="N9" i="1" s="1"/>
  <c r="G9" i="1"/>
  <c r="H9" i="1" s="1"/>
  <c r="G23" i="1"/>
  <c r="H23" i="1" s="1"/>
  <c r="M23" i="1"/>
  <c r="N23" i="1" s="1"/>
  <c r="O23" i="1"/>
  <c r="AG39" i="1"/>
  <c r="AE37" i="1"/>
  <c r="AD37" i="1" s="1"/>
  <c r="AB37" i="1" s="1"/>
  <c r="AC37" i="1" s="1"/>
  <c r="V37" i="1"/>
  <c r="AF38" i="1"/>
  <c r="Z37" i="1"/>
  <c r="AH40" i="1"/>
  <c r="T36" i="1"/>
  <c r="X9" i="1"/>
  <c r="AA9" i="1" s="1"/>
  <c r="AH12" i="1"/>
  <c r="AF10" i="1"/>
  <c r="Z9" i="1"/>
  <c r="V9" i="1"/>
  <c r="AG11" i="1"/>
  <c r="AE9" i="1"/>
  <c r="AD9" i="1" s="1"/>
  <c r="AB9" i="1" s="1"/>
  <c r="AC9" i="1" s="1"/>
  <c r="T8" i="1"/>
  <c r="U9" i="1" l="1"/>
  <c r="W9" i="1"/>
  <c r="U37" i="1"/>
  <c r="W37" i="1"/>
  <c r="S24" i="1"/>
  <c r="I22" i="1"/>
  <c r="P9" i="1"/>
  <c r="P37" i="1"/>
  <c r="AC23" i="1"/>
  <c r="D38" i="1"/>
  <c r="F38" i="1" s="1"/>
  <c r="P23" i="1"/>
  <c r="S10" i="1"/>
  <c r="I8" i="1"/>
  <c r="U23" i="1"/>
  <c r="W23" i="1"/>
  <c r="S38" i="1"/>
  <c r="I36" i="1"/>
  <c r="D24" i="1"/>
  <c r="F24" i="1" s="1"/>
  <c r="D10" i="1"/>
  <c r="F10" i="1" s="1"/>
  <c r="X24" i="1" l="1"/>
  <c r="AA24" i="1" s="1"/>
  <c r="O24" i="1"/>
  <c r="G24" i="1"/>
  <c r="H24" i="1" s="1"/>
  <c r="M24" i="1"/>
  <c r="N24" i="1" s="1"/>
  <c r="AG40" i="1"/>
  <c r="AE38" i="1"/>
  <c r="AD38" i="1" s="1"/>
  <c r="AB38" i="1" s="1"/>
  <c r="AC38" i="1" s="1"/>
  <c r="V38" i="1"/>
  <c r="AF39" i="1"/>
  <c r="Z38" i="1"/>
  <c r="T37" i="1"/>
  <c r="V10" i="1"/>
  <c r="AG12" i="1"/>
  <c r="AF11" i="1"/>
  <c r="AE10" i="1"/>
  <c r="AD10" i="1" s="1"/>
  <c r="AB10" i="1" s="1"/>
  <c r="AC10" i="1" s="1"/>
  <c r="Z10" i="1"/>
  <c r="T9" i="1"/>
  <c r="M10" i="1"/>
  <c r="N10" i="1" s="1"/>
  <c r="O10" i="1"/>
  <c r="G10" i="1"/>
  <c r="H10" i="1" s="1"/>
  <c r="O38" i="1"/>
  <c r="G38" i="1"/>
  <c r="H38" i="1" s="1"/>
  <c r="M38" i="1"/>
  <c r="N38" i="1" s="1"/>
  <c r="AI28" i="1"/>
  <c r="AE24" i="1"/>
  <c r="AD24" i="1" s="1"/>
  <c r="AB24" i="1" s="1"/>
  <c r="V24" i="1"/>
  <c r="AF25" i="1"/>
  <c r="Z24" i="1"/>
  <c r="AH27" i="1"/>
  <c r="AG26" i="1"/>
  <c r="T23" i="1"/>
  <c r="X38" i="1"/>
  <c r="AA38" i="1" s="1"/>
  <c r="X10" i="1"/>
  <c r="AA10" i="1" s="1"/>
  <c r="P38" i="1" l="1"/>
  <c r="D11" i="1"/>
  <c r="F11" i="1" s="1"/>
  <c r="U10" i="1"/>
  <c r="W10" i="1"/>
  <c r="P24" i="1"/>
  <c r="S39" i="1"/>
  <c r="I37" i="1"/>
  <c r="P10" i="1"/>
  <c r="U24" i="1"/>
  <c r="W24" i="1"/>
  <c r="U38" i="1"/>
  <c r="W38" i="1"/>
  <c r="AC24" i="1"/>
  <c r="D39" i="1"/>
  <c r="F39" i="1" s="1"/>
  <c r="S11" i="1"/>
  <c r="I9" i="1"/>
  <c r="D25" i="1"/>
  <c r="F25" i="1" s="1"/>
  <c r="S25" i="1"/>
  <c r="I23" i="1"/>
  <c r="X39" i="1" l="1"/>
  <c r="AA39" i="1" s="1"/>
  <c r="AE11" i="1"/>
  <c r="AD11" i="1" s="1"/>
  <c r="AB11" i="1" s="1"/>
  <c r="AC11" i="1" s="1"/>
  <c r="V11" i="1"/>
  <c r="Z11" i="1"/>
  <c r="AF12" i="1"/>
  <c r="T10" i="1"/>
  <c r="G25" i="1"/>
  <c r="H25" i="1" s="1"/>
  <c r="M25" i="1"/>
  <c r="N25" i="1" s="1"/>
  <c r="O25" i="1"/>
  <c r="AF40" i="1"/>
  <c r="AE39" i="1"/>
  <c r="AD39" i="1" s="1"/>
  <c r="AB39" i="1" s="1"/>
  <c r="AC39" i="1" s="1"/>
  <c r="V39" i="1"/>
  <c r="Z39" i="1"/>
  <c r="T38" i="1"/>
  <c r="AG27" i="1"/>
  <c r="AH28" i="1"/>
  <c r="Z25" i="1"/>
  <c r="AE25" i="1"/>
  <c r="AD25" i="1" s="1"/>
  <c r="AB25" i="1" s="1"/>
  <c r="V25" i="1"/>
  <c r="AF26" i="1"/>
  <c r="T24" i="1"/>
  <c r="X25" i="1"/>
  <c r="AA25" i="1" s="1"/>
  <c r="O11" i="1"/>
  <c r="G11" i="1"/>
  <c r="H11" i="1" s="1"/>
  <c r="M11" i="1"/>
  <c r="N11" i="1" s="1"/>
  <c r="G39" i="1"/>
  <c r="H39" i="1" s="1"/>
  <c r="M39" i="1"/>
  <c r="N39" i="1" s="1"/>
  <c r="O39" i="1"/>
  <c r="X11" i="1"/>
  <c r="AA11" i="1" s="1"/>
  <c r="D12" i="1" l="1"/>
  <c r="F12" i="1" s="1"/>
  <c r="P25" i="1"/>
  <c r="U11" i="1"/>
  <c r="W11" i="1"/>
  <c r="P39" i="1"/>
  <c r="S12" i="1"/>
  <c r="I10" i="1"/>
  <c r="U25" i="1"/>
  <c r="W25" i="1"/>
  <c r="U39" i="1"/>
  <c r="W39" i="1"/>
  <c r="D26" i="1"/>
  <c r="F26" i="1" s="1"/>
  <c r="S40" i="1"/>
  <c r="I38" i="1"/>
  <c r="D40" i="1"/>
  <c r="F40" i="1" s="1"/>
  <c r="P11" i="1"/>
  <c r="AC25" i="1"/>
  <c r="S26" i="1"/>
  <c r="I24" i="1"/>
  <c r="O26" i="1" l="1"/>
  <c r="G26" i="1"/>
  <c r="H26" i="1" s="1"/>
  <c r="M26" i="1"/>
  <c r="N26" i="1" s="1"/>
  <c r="AE12" i="1"/>
  <c r="AD12" i="1" s="1"/>
  <c r="AB12" i="1" s="1"/>
  <c r="AC12" i="1" s="1"/>
  <c r="V12" i="1"/>
  <c r="Z12" i="1"/>
  <c r="T11" i="1"/>
  <c r="AE26" i="1"/>
  <c r="AD26" i="1" s="1"/>
  <c r="AB26" i="1" s="1"/>
  <c r="AC26" i="1" s="1"/>
  <c r="V26" i="1"/>
  <c r="AF27" i="1"/>
  <c r="Z26" i="1"/>
  <c r="AG28" i="1"/>
  <c r="T25" i="1"/>
  <c r="X12" i="1"/>
  <c r="AA12" i="1" s="1"/>
  <c r="O12" i="1"/>
  <c r="P12" i="1" s="1"/>
  <c r="G12" i="1"/>
  <c r="H12" i="1" s="1"/>
  <c r="I11" i="1" s="1"/>
  <c r="M12" i="1"/>
  <c r="N12" i="1" s="1"/>
  <c r="AE40" i="1"/>
  <c r="AD40" i="1" s="1"/>
  <c r="AB40" i="1" s="1"/>
  <c r="AC40" i="1" s="1"/>
  <c r="V40" i="1"/>
  <c r="Z40" i="1"/>
  <c r="T39" i="1"/>
  <c r="X40" i="1"/>
  <c r="AA40" i="1" s="1"/>
  <c r="M40" i="1"/>
  <c r="N40" i="1" s="1"/>
  <c r="O40" i="1"/>
  <c r="P40" i="1" s="1"/>
  <c r="G40" i="1"/>
  <c r="H40" i="1" s="1"/>
  <c r="I39" i="1" s="1"/>
  <c r="X26" i="1"/>
  <c r="AA26" i="1" s="1"/>
  <c r="D27" i="1" l="1"/>
  <c r="F27" i="1" s="1"/>
  <c r="S27" i="1"/>
  <c r="I25" i="1"/>
  <c r="U40" i="1"/>
  <c r="W40" i="1"/>
  <c r="U26" i="1"/>
  <c r="W26" i="1"/>
  <c r="U12" i="1"/>
  <c r="W12" i="1"/>
  <c r="P26" i="1"/>
  <c r="X27" i="1" l="1"/>
  <c r="AA27" i="1" s="1"/>
  <c r="AE27" i="1"/>
  <c r="AD27" i="1" s="1"/>
  <c r="AB27" i="1" s="1"/>
  <c r="AC27" i="1" s="1"/>
  <c r="V27" i="1"/>
  <c r="AF28" i="1"/>
  <c r="Z27" i="1"/>
  <c r="T26" i="1"/>
  <c r="G27" i="1"/>
  <c r="H27" i="1" s="1"/>
  <c r="M27" i="1"/>
  <c r="N27" i="1" s="1"/>
  <c r="O27" i="1"/>
  <c r="D28" i="1" l="1"/>
  <c r="F28" i="1" s="1"/>
  <c r="S28" i="1"/>
  <c r="I26" i="1"/>
  <c r="P27" i="1"/>
  <c r="U27" i="1"/>
  <c r="W27" i="1"/>
  <c r="O28" i="1" l="1"/>
  <c r="P28" i="1" s="1"/>
  <c r="G28" i="1"/>
  <c r="H28" i="1" s="1"/>
  <c r="M28" i="1"/>
  <c r="N28" i="1" s="1"/>
  <c r="AE28" i="1"/>
  <c r="AD28" i="1" s="1"/>
  <c r="AB28" i="1" s="1"/>
  <c r="AC28" i="1" s="1"/>
  <c r="V28" i="1"/>
  <c r="Z28" i="1"/>
  <c r="T28" i="1"/>
  <c r="T27" i="1"/>
  <c r="X28" i="1"/>
  <c r="AA28" i="1" s="1"/>
  <c r="I28" i="1" l="1"/>
  <c r="I27" i="1"/>
  <c r="U28" i="1"/>
  <c r="W28" i="1"/>
</calcChain>
</file>

<file path=xl/comments1.xml><?xml version="1.0" encoding="utf-8"?>
<comments xmlns="http://schemas.openxmlformats.org/spreadsheetml/2006/main">
  <authors>
    <author>FTU</author>
  </authors>
  <commentList>
    <comment ref="AD16" authorId="0">
      <text>
        <r>
          <rPr>
            <b/>
            <sz val="9"/>
            <color indexed="81"/>
            <rFont val="Tahoma"/>
            <family val="2"/>
          </rPr>
          <t>FTU:</t>
        </r>
        <r>
          <rPr>
            <sz val="9"/>
            <color indexed="81"/>
            <rFont val="Tahoma"/>
            <family val="2"/>
          </rPr>
          <t xml:space="preserve">
Once account is at 10,000 move to Medium and increase column O when capital increases</t>
        </r>
      </text>
    </comment>
  </commentList>
</comments>
</file>

<file path=xl/sharedStrings.xml><?xml version="1.0" encoding="utf-8"?>
<sst xmlns="http://schemas.openxmlformats.org/spreadsheetml/2006/main" count="49" uniqueCount="23">
  <si>
    <t>LW v4.2</t>
  </si>
  <si>
    <t>Treble</t>
  </si>
  <si>
    <t>TRADE 1</t>
  </si>
  <si>
    <t>Low</t>
  </si>
  <si>
    <t>Alpari 9243131</t>
  </si>
  <si>
    <t>LW v4</t>
  </si>
  <si>
    <t>AUDCAD</t>
  </si>
  <si>
    <t>Lot</t>
  </si>
  <si>
    <t>Swap</t>
  </si>
  <si>
    <t>Gain/loss £</t>
  </si>
  <si>
    <t>Gain/loss $</t>
  </si>
  <si>
    <t>cum</t>
  </si>
  <si>
    <t>Reqd pips to b/even</t>
  </si>
  <si>
    <t>% close</t>
  </si>
  <si>
    <t>partial close-out</t>
  </si>
  <si>
    <t>corres. reqd pips</t>
  </si>
  <si>
    <t>add. Trade</t>
  </si>
  <si>
    <t>Med</t>
  </si>
  <si>
    <t>Alpari 9265997</t>
  </si>
  <si>
    <t>Balance</t>
  </si>
  <si>
    <t>PULLBACK</t>
  </si>
  <si>
    <t>Double</t>
  </si>
  <si>
    <t>Single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</si>
</sst>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5"/>
      <color indexed="9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5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7.5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53BA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Fill="1"/>
    <xf numFmtId="2" fontId="0" fillId="0" borderId="0" xfId="0" applyNumberFormat="1"/>
    <xf numFmtId="0" fontId="2" fillId="2" borderId="0" xfId="0" applyFont="1" applyFill="1" applyAlignment="1">
      <alignment wrapText="1"/>
    </xf>
    <xf numFmtId="4" fontId="3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left"/>
    </xf>
    <xf numFmtId="0" fontId="4" fillId="0" borderId="0" xfId="0" applyFont="1"/>
    <xf numFmtId="2" fontId="5" fillId="0" borderId="0" xfId="0" applyNumberFormat="1" applyFont="1" applyAlignment="1">
      <alignment horizontal="left"/>
    </xf>
    <xf numFmtId="1" fontId="5" fillId="0" borderId="0" xfId="0" applyNumberFormat="1" applyFont="1" applyAlignment="1">
      <alignment horizontal="left"/>
    </xf>
    <xf numFmtId="2" fontId="6" fillId="0" borderId="0" xfId="0" applyNumberFormat="1" applyFont="1"/>
    <xf numFmtId="0" fontId="5" fillId="0" borderId="0" xfId="0" applyFont="1" applyAlignment="1">
      <alignment horizontal="left"/>
    </xf>
    <xf numFmtId="0" fontId="5" fillId="0" borderId="0" xfId="0" applyNumberFormat="1" applyFont="1" applyAlignment="1">
      <alignment horizontal="left"/>
    </xf>
    <xf numFmtId="2" fontId="0" fillId="0" borderId="0" xfId="0" applyNumberFormat="1" applyFill="1"/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left"/>
    </xf>
    <xf numFmtId="0" fontId="7" fillId="4" borderId="0" xfId="0" applyFont="1" applyFill="1" applyAlignment="1">
      <alignment horizontal="left"/>
    </xf>
    <xf numFmtId="2" fontId="3" fillId="5" borderId="0" xfId="0" applyNumberFormat="1" applyFont="1" applyFill="1" applyAlignment="1">
      <alignment horizontal="center"/>
    </xf>
    <xf numFmtId="0" fontId="8" fillId="5" borderId="0" xfId="0" applyFont="1" applyFill="1"/>
    <xf numFmtId="0" fontId="9" fillId="6" borderId="0" xfId="0" applyFont="1" applyFill="1"/>
    <xf numFmtId="0" fontId="5" fillId="6" borderId="0" xfId="0" applyFont="1" applyFill="1"/>
    <xf numFmtId="0" fontId="0" fillId="6" borderId="0" xfId="0" applyFill="1"/>
    <xf numFmtId="0" fontId="9" fillId="0" borderId="0" xfId="0" applyFont="1"/>
    <xf numFmtId="0" fontId="4" fillId="7" borderId="0" xfId="0" applyFont="1" applyFill="1"/>
    <xf numFmtId="2" fontId="0" fillId="0" borderId="0" xfId="0" applyNumberFormat="1" applyAlignment="1">
      <alignment horizontal="left"/>
    </xf>
    <xf numFmtId="0" fontId="8" fillId="0" borderId="0" xfId="0" applyNumberFormat="1" applyFont="1" applyAlignment="1">
      <alignment horizontal="left"/>
    </xf>
    <xf numFmtId="2" fontId="8" fillId="0" borderId="0" xfId="0" applyNumberFormat="1" applyFont="1" applyAlignment="1">
      <alignment horizontal="left"/>
    </xf>
    <xf numFmtId="2" fontId="10" fillId="0" borderId="0" xfId="0" applyNumberFormat="1" applyFont="1" applyAlignment="1">
      <alignment horizontal="left"/>
    </xf>
    <xf numFmtId="1" fontId="11" fillId="0" borderId="0" xfId="0" applyNumberFormat="1" applyFont="1" applyAlignment="1">
      <alignment horizontal="left"/>
    </xf>
    <xf numFmtId="2" fontId="6" fillId="7" borderId="0" xfId="0" applyNumberFormat="1" applyFont="1" applyFill="1" applyAlignment="1">
      <alignment horizontal="center"/>
    </xf>
    <xf numFmtId="1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2" fontId="11" fillId="0" borderId="0" xfId="0" applyNumberFormat="1" applyFont="1" applyAlignment="1">
      <alignment horizontal="left"/>
    </xf>
    <xf numFmtId="0" fontId="12" fillId="0" borderId="0" xfId="0" applyFont="1" applyFill="1" applyAlignment="1">
      <alignment horizontal="center" wrapText="1"/>
    </xf>
    <xf numFmtId="0" fontId="5" fillId="8" borderId="1" xfId="0" applyFont="1" applyFill="1" applyBorder="1" applyAlignment="1">
      <alignment horizontal="center" vertical="center" wrapText="1"/>
    </xf>
    <xf numFmtId="2" fontId="9" fillId="0" borderId="0" xfId="0" applyNumberFormat="1" applyFont="1" applyFill="1" applyAlignment="1">
      <alignment horizontal="center" wrapText="1"/>
    </xf>
    <xf numFmtId="4" fontId="9" fillId="0" borderId="0" xfId="0" applyNumberFormat="1" applyFont="1" applyFill="1" applyAlignment="1">
      <alignment horizontal="center" wrapText="1"/>
    </xf>
    <xf numFmtId="1" fontId="9" fillId="0" borderId="0" xfId="0" applyNumberFormat="1" applyFont="1" applyFill="1" applyAlignment="1">
      <alignment horizontal="center" wrapText="1"/>
    </xf>
    <xf numFmtId="2" fontId="13" fillId="0" borderId="2" xfId="0" applyNumberFormat="1" applyFont="1" applyFill="1" applyBorder="1" applyAlignment="1">
      <alignment horizontal="center" wrapText="1"/>
    </xf>
    <xf numFmtId="1" fontId="13" fillId="0" borderId="2" xfId="0" applyNumberFormat="1" applyFont="1" applyFill="1" applyBorder="1" applyAlignment="1">
      <alignment horizontal="center" wrapText="1"/>
    </xf>
    <xf numFmtId="2" fontId="9" fillId="9" borderId="2" xfId="0" quotePrefix="1" applyNumberFormat="1" applyFont="1" applyFill="1" applyBorder="1" applyAlignment="1">
      <alignment horizontal="center" wrapText="1"/>
    </xf>
    <xf numFmtId="2" fontId="9" fillId="9" borderId="2" xfId="0" applyNumberFormat="1" applyFont="1" applyFill="1" applyBorder="1" applyAlignment="1">
      <alignment horizontal="center" wrapText="1"/>
    </xf>
    <xf numFmtId="2" fontId="9" fillId="9" borderId="0" xfId="0" applyNumberFormat="1" applyFont="1" applyFill="1" applyBorder="1" applyAlignment="1">
      <alignment horizontal="center" wrapText="1"/>
    </xf>
    <xf numFmtId="2" fontId="6" fillId="10" borderId="0" xfId="0" applyNumberFormat="1" applyFont="1" applyFill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2" fontId="9" fillId="0" borderId="3" xfId="1" applyNumberFormat="1" applyFont="1" applyFill="1" applyBorder="1" applyAlignment="1">
      <alignment horizontal="center"/>
    </xf>
    <xf numFmtId="4" fontId="9" fillId="0" borderId="3" xfId="0" applyNumberFormat="1" applyFon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right"/>
    </xf>
    <xf numFmtId="2" fontId="0" fillId="0" borderId="3" xfId="0" applyNumberFormat="1" applyFill="1" applyBorder="1"/>
    <xf numFmtId="2" fontId="13" fillId="0" borderId="0" xfId="0" applyNumberFormat="1" applyFont="1"/>
    <xf numFmtId="0" fontId="13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 applyFill="1" applyBorder="1" applyAlignment="1">
      <alignment horizontal="right"/>
    </xf>
    <xf numFmtId="2" fontId="5" fillId="0" borderId="0" xfId="0" applyNumberFormat="1" applyFont="1"/>
    <xf numFmtId="2" fontId="6" fillId="11" borderId="0" xfId="0" applyNumberFormat="1" applyFont="1" applyFill="1" applyAlignment="1">
      <alignment horizontal="center"/>
    </xf>
    <xf numFmtId="2" fontId="13" fillId="0" borderId="3" xfId="0" applyNumberFormat="1" applyFont="1" applyFill="1" applyBorder="1" applyAlignment="1">
      <alignment horizontal="center"/>
    </xf>
    <xf numFmtId="9" fontId="13" fillId="0" borderId="3" xfId="0" applyNumberFormat="1" applyFont="1" applyFill="1" applyBorder="1" applyAlignment="1">
      <alignment horizontal="center"/>
    </xf>
    <xf numFmtId="2" fontId="8" fillId="0" borderId="3" xfId="0" applyNumberFormat="1" applyFont="1" applyFill="1" applyBorder="1" applyAlignment="1">
      <alignment horizontal="center"/>
    </xf>
    <xf numFmtId="2" fontId="9" fillId="0" borderId="0" xfId="0" applyNumberFormat="1" applyFont="1"/>
    <xf numFmtId="2" fontId="6" fillId="12" borderId="0" xfId="0" applyNumberFormat="1" applyFont="1" applyFill="1" applyAlignment="1">
      <alignment horizontal="center"/>
    </xf>
    <xf numFmtId="2" fontId="6" fillId="13" borderId="0" xfId="0" applyNumberFormat="1" applyFont="1" applyFill="1" applyAlignment="1">
      <alignment horizontal="center"/>
    </xf>
    <xf numFmtId="0" fontId="12" fillId="7" borderId="0" xfId="0" applyFont="1" applyFill="1"/>
    <xf numFmtId="0" fontId="7" fillId="14" borderId="0" xfId="0" applyFont="1" applyFill="1"/>
    <xf numFmtId="0" fontId="7" fillId="14" borderId="0" xfId="0" applyFont="1" applyFill="1" applyAlignment="1">
      <alignment horizontal="center"/>
    </xf>
    <xf numFmtId="0" fontId="7" fillId="14" borderId="0" xfId="0" applyFont="1" applyFill="1" applyAlignment="1">
      <alignment horizontal="left"/>
    </xf>
    <xf numFmtId="0" fontId="9" fillId="0" borderId="0" xfId="0" applyFont="1" applyFill="1"/>
    <xf numFmtId="2" fontId="7" fillId="5" borderId="0" xfId="0" applyNumberFormat="1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42"/>
  <sheetViews>
    <sheetView tabSelected="1" zoomScale="70" zoomScaleNormal="70" workbookViewId="0">
      <selection activeCell="B34" sqref="B34"/>
    </sheetView>
  </sheetViews>
  <sheetFormatPr defaultRowHeight="15" x14ac:dyDescent="0.25"/>
  <cols>
    <col min="1" max="1" width="7.85546875" customWidth="1"/>
    <col min="9" max="9" width="10.85546875" customWidth="1"/>
    <col min="10" max="13" width="5.42578125" customWidth="1"/>
    <col min="14" max="14" width="12" customWidth="1"/>
    <col min="15" max="15" width="10.7109375" customWidth="1"/>
    <col min="19" max="19" width="9.85546875" bestFit="1" customWidth="1"/>
    <col min="21" max="21" width="10.85546875" customWidth="1"/>
    <col min="22" max="22" width="10.42578125" customWidth="1"/>
    <col min="23" max="23" width="10.7109375" customWidth="1"/>
    <col min="28" max="28" width="10.28515625" customWidth="1"/>
    <col min="29" max="29" width="13" customWidth="1"/>
    <col min="30" max="30" width="11.140625" customWidth="1"/>
    <col min="265" max="265" width="10.85546875" customWidth="1"/>
    <col min="270" max="270" width="12.5703125" customWidth="1"/>
    <col min="271" max="271" width="11.5703125" customWidth="1"/>
    <col min="277" max="277" width="10.85546875" customWidth="1"/>
    <col min="278" max="278" width="10.42578125" customWidth="1"/>
    <col min="279" max="279" width="10.7109375" customWidth="1"/>
    <col min="284" max="284" width="10.28515625" customWidth="1"/>
    <col min="285" max="285" width="13" customWidth="1"/>
    <col min="286" max="286" width="11.140625" customWidth="1"/>
    <col min="521" max="521" width="10.85546875" customWidth="1"/>
    <col min="526" max="526" width="12.5703125" customWidth="1"/>
    <col min="527" max="527" width="11.5703125" customWidth="1"/>
    <col min="533" max="533" width="10.85546875" customWidth="1"/>
    <col min="534" max="534" width="10.42578125" customWidth="1"/>
    <col min="535" max="535" width="10.7109375" customWidth="1"/>
    <col min="540" max="540" width="10.28515625" customWidth="1"/>
    <col min="541" max="541" width="13" customWidth="1"/>
    <col min="542" max="542" width="11.140625" customWidth="1"/>
    <col min="777" max="777" width="10.85546875" customWidth="1"/>
    <col min="782" max="782" width="12.5703125" customWidth="1"/>
    <col min="783" max="783" width="11.5703125" customWidth="1"/>
    <col min="789" max="789" width="10.85546875" customWidth="1"/>
    <col min="790" max="790" width="10.42578125" customWidth="1"/>
    <col min="791" max="791" width="10.7109375" customWidth="1"/>
    <col min="796" max="796" width="10.28515625" customWidth="1"/>
    <col min="797" max="797" width="13" customWidth="1"/>
    <col min="798" max="798" width="11.140625" customWidth="1"/>
    <col min="1033" max="1033" width="10.85546875" customWidth="1"/>
    <col min="1038" max="1038" width="12.5703125" customWidth="1"/>
    <col min="1039" max="1039" width="11.5703125" customWidth="1"/>
    <col min="1045" max="1045" width="10.85546875" customWidth="1"/>
    <col min="1046" max="1046" width="10.42578125" customWidth="1"/>
    <col min="1047" max="1047" width="10.7109375" customWidth="1"/>
    <col min="1052" max="1052" width="10.28515625" customWidth="1"/>
    <col min="1053" max="1053" width="13" customWidth="1"/>
    <col min="1054" max="1054" width="11.140625" customWidth="1"/>
    <col min="1289" max="1289" width="10.85546875" customWidth="1"/>
    <col min="1294" max="1294" width="12.5703125" customWidth="1"/>
    <col min="1295" max="1295" width="11.5703125" customWidth="1"/>
    <col min="1301" max="1301" width="10.85546875" customWidth="1"/>
    <col min="1302" max="1302" width="10.42578125" customWidth="1"/>
    <col min="1303" max="1303" width="10.7109375" customWidth="1"/>
    <col min="1308" max="1308" width="10.28515625" customWidth="1"/>
    <col min="1309" max="1309" width="13" customWidth="1"/>
    <col min="1310" max="1310" width="11.140625" customWidth="1"/>
    <col min="1545" max="1545" width="10.85546875" customWidth="1"/>
    <col min="1550" max="1550" width="12.5703125" customWidth="1"/>
    <col min="1551" max="1551" width="11.5703125" customWidth="1"/>
    <col min="1557" max="1557" width="10.85546875" customWidth="1"/>
    <col min="1558" max="1558" width="10.42578125" customWidth="1"/>
    <col min="1559" max="1559" width="10.7109375" customWidth="1"/>
    <col min="1564" max="1564" width="10.28515625" customWidth="1"/>
    <col min="1565" max="1565" width="13" customWidth="1"/>
    <col min="1566" max="1566" width="11.140625" customWidth="1"/>
    <col min="1801" max="1801" width="10.85546875" customWidth="1"/>
    <col min="1806" max="1806" width="12.5703125" customWidth="1"/>
    <col min="1807" max="1807" width="11.5703125" customWidth="1"/>
    <col min="1813" max="1813" width="10.85546875" customWidth="1"/>
    <col min="1814" max="1814" width="10.42578125" customWidth="1"/>
    <col min="1815" max="1815" width="10.7109375" customWidth="1"/>
    <col min="1820" max="1820" width="10.28515625" customWidth="1"/>
    <col min="1821" max="1821" width="13" customWidth="1"/>
    <col min="1822" max="1822" width="11.140625" customWidth="1"/>
    <col min="2057" max="2057" width="10.85546875" customWidth="1"/>
    <col min="2062" max="2062" width="12.5703125" customWidth="1"/>
    <col min="2063" max="2063" width="11.5703125" customWidth="1"/>
    <col min="2069" max="2069" width="10.85546875" customWidth="1"/>
    <col min="2070" max="2070" width="10.42578125" customWidth="1"/>
    <col min="2071" max="2071" width="10.7109375" customWidth="1"/>
    <col min="2076" max="2076" width="10.28515625" customWidth="1"/>
    <col min="2077" max="2077" width="13" customWidth="1"/>
    <col min="2078" max="2078" width="11.140625" customWidth="1"/>
    <col min="2313" max="2313" width="10.85546875" customWidth="1"/>
    <col min="2318" max="2318" width="12.5703125" customWidth="1"/>
    <col min="2319" max="2319" width="11.5703125" customWidth="1"/>
    <col min="2325" max="2325" width="10.85546875" customWidth="1"/>
    <col min="2326" max="2326" width="10.42578125" customWidth="1"/>
    <col min="2327" max="2327" width="10.7109375" customWidth="1"/>
    <col min="2332" max="2332" width="10.28515625" customWidth="1"/>
    <col min="2333" max="2333" width="13" customWidth="1"/>
    <col min="2334" max="2334" width="11.140625" customWidth="1"/>
    <col min="2569" max="2569" width="10.85546875" customWidth="1"/>
    <col min="2574" max="2574" width="12.5703125" customWidth="1"/>
    <col min="2575" max="2575" width="11.5703125" customWidth="1"/>
    <col min="2581" max="2581" width="10.85546875" customWidth="1"/>
    <col min="2582" max="2582" width="10.42578125" customWidth="1"/>
    <col min="2583" max="2583" width="10.7109375" customWidth="1"/>
    <col min="2588" max="2588" width="10.28515625" customWidth="1"/>
    <col min="2589" max="2589" width="13" customWidth="1"/>
    <col min="2590" max="2590" width="11.140625" customWidth="1"/>
    <col min="2825" max="2825" width="10.85546875" customWidth="1"/>
    <col min="2830" max="2830" width="12.5703125" customWidth="1"/>
    <col min="2831" max="2831" width="11.5703125" customWidth="1"/>
    <col min="2837" max="2837" width="10.85546875" customWidth="1"/>
    <col min="2838" max="2838" width="10.42578125" customWidth="1"/>
    <col min="2839" max="2839" width="10.7109375" customWidth="1"/>
    <col min="2844" max="2844" width="10.28515625" customWidth="1"/>
    <col min="2845" max="2845" width="13" customWidth="1"/>
    <col min="2846" max="2846" width="11.140625" customWidth="1"/>
    <col min="3081" max="3081" width="10.85546875" customWidth="1"/>
    <col min="3086" max="3086" width="12.5703125" customWidth="1"/>
    <col min="3087" max="3087" width="11.5703125" customWidth="1"/>
    <col min="3093" max="3093" width="10.85546875" customWidth="1"/>
    <col min="3094" max="3094" width="10.42578125" customWidth="1"/>
    <col min="3095" max="3095" width="10.7109375" customWidth="1"/>
    <col min="3100" max="3100" width="10.28515625" customWidth="1"/>
    <col min="3101" max="3101" width="13" customWidth="1"/>
    <col min="3102" max="3102" width="11.140625" customWidth="1"/>
    <col min="3337" max="3337" width="10.85546875" customWidth="1"/>
    <col min="3342" max="3342" width="12.5703125" customWidth="1"/>
    <col min="3343" max="3343" width="11.5703125" customWidth="1"/>
    <col min="3349" max="3349" width="10.85546875" customWidth="1"/>
    <col min="3350" max="3350" width="10.42578125" customWidth="1"/>
    <col min="3351" max="3351" width="10.7109375" customWidth="1"/>
    <col min="3356" max="3356" width="10.28515625" customWidth="1"/>
    <col min="3357" max="3357" width="13" customWidth="1"/>
    <col min="3358" max="3358" width="11.140625" customWidth="1"/>
    <col min="3593" max="3593" width="10.85546875" customWidth="1"/>
    <col min="3598" max="3598" width="12.5703125" customWidth="1"/>
    <col min="3599" max="3599" width="11.5703125" customWidth="1"/>
    <col min="3605" max="3605" width="10.85546875" customWidth="1"/>
    <col min="3606" max="3606" width="10.42578125" customWidth="1"/>
    <col min="3607" max="3607" width="10.7109375" customWidth="1"/>
    <col min="3612" max="3612" width="10.28515625" customWidth="1"/>
    <col min="3613" max="3613" width="13" customWidth="1"/>
    <col min="3614" max="3614" width="11.140625" customWidth="1"/>
    <col min="3849" max="3849" width="10.85546875" customWidth="1"/>
    <col min="3854" max="3854" width="12.5703125" customWidth="1"/>
    <col min="3855" max="3855" width="11.5703125" customWidth="1"/>
    <col min="3861" max="3861" width="10.85546875" customWidth="1"/>
    <col min="3862" max="3862" width="10.42578125" customWidth="1"/>
    <col min="3863" max="3863" width="10.7109375" customWidth="1"/>
    <col min="3868" max="3868" width="10.28515625" customWidth="1"/>
    <col min="3869" max="3869" width="13" customWidth="1"/>
    <col min="3870" max="3870" width="11.140625" customWidth="1"/>
    <col min="4105" max="4105" width="10.85546875" customWidth="1"/>
    <col min="4110" max="4110" width="12.5703125" customWidth="1"/>
    <col min="4111" max="4111" width="11.5703125" customWidth="1"/>
    <col min="4117" max="4117" width="10.85546875" customWidth="1"/>
    <col min="4118" max="4118" width="10.42578125" customWidth="1"/>
    <col min="4119" max="4119" width="10.7109375" customWidth="1"/>
    <col min="4124" max="4124" width="10.28515625" customWidth="1"/>
    <col min="4125" max="4125" width="13" customWidth="1"/>
    <col min="4126" max="4126" width="11.140625" customWidth="1"/>
    <col min="4361" max="4361" width="10.85546875" customWidth="1"/>
    <col min="4366" max="4366" width="12.5703125" customWidth="1"/>
    <col min="4367" max="4367" width="11.5703125" customWidth="1"/>
    <col min="4373" max="4373" width="10.85546875" customWidth="1"/>
    <col min="4374" max="4374" width="10.42578125" customWidth="1"/>
    <col min="4375" max="4375" width="10.7109375" customWidth="1"/>
    <col min="4380" max="4380" width="10.28515625" customWidth="1"/>
    <col min="4381" max="4381" width="13" customWidth="1"/>
    <col min="4382" max="4382" width="11.140625" customWidth="1"/>
    <col min="4617" max="4617" width="10.85546875" customWidth="1"/>
    <col min="4622" max="4622" width="12.5703125" customWidth="1"/>
    <col min="4623" max="4623" width="11.5703125" customWidth="1"/>
    <col min="4629" max="4629" width="10.85546875" customWidth="1"/>
    <col min="4630" max="4630" width="10.42578125" customWidth="1"/>
    <col min="4631" max="4631" width="10.7109375" customWidth="1"/>
    <col min="4636" max="4636" width="10.28515625" customWidth="1"/>
    <col min="4637" max="4637" width="13" customWidth="1"/>
    <col min="4638" max="4638" width="11.140625" customWidth="1"/>
    <col min="4873" max="4873" width="10.85546875" customWidth="1"/>
    <col min="4878" max="4878" width="12.5703125" customWidth="1"/>
    <col min="4879" max="4879" width="11.5703125" customWidth="1"/>
    <col min="4885" max="4885" width="10.85546875" customWidth="1"/>
    <col min="4886" max="4886" width="10.42578125" customWidth="1"/>
    <col min="4887" max="4887" width="10.7109375" customWidth="1"/>
    <col min="4892" max="4892" width="10.28515625" customWidth="1"/>
    <col min="4893" max="4893" width="13" customWidth="1"/>
    <col min="4894" max="4894" width="11.140625" customWidth="1"/>
    <col min="5129" max="5129" width="10.85546875" customWidth="1"/>
    <col min="5134" max="5134" width="12.5703125" customWidth="1"/>
    <col min="5135" max="5135" width="11.5703125" customWidth="1"/>
    <col min="5141" max="5141" width="10.85546875" customWidth="1"/>
    <col min="5142" max="5142" width="10.42578125" customWidth="1"/>
    <col min="5143" max="5143" width="10.7109375" customWidth="1"/>
    <col min="5148" max="5148" width="10.28515625" customWidth="1"/>
    <col min="5149" max="5149" width="13" customWidth="1"/>
    <col min="5150" max="5150" width="11.140625" customWidth="1"/>
    <col min="5385" max="5385" width="10.85546875" customWidth="1"/>
    <col min="5390" max="5390" width="12.5703125" customWidth="1"/>
    <col min="5391" max="5391" width="11.5703125" customWidth="1"/>
    <col min="5397" max="5397" width="10.85546875" customWidth="1"/>
    <col min="5398" max="5398" width="10.42578125" customWidth="1"/>
    <col min="5399" max="5399" width="10.7109375" customWidth="1"/>
    <col min="5404" max="5404" width="10.28515625" customWidth="1"/>
    <col min="5405" max="5405" width="13" customWidth="1"/>
    <col min="5406" max="5406" width="11.140625" customWidth="1"/>
    <col min="5641" max="5641" width="10.85546875" customWidth="1"/>
    <col min="5646" max="5646" width="12.5703125" customWidth="1"/>
    <col min="5647" max="5647" width="11.5703125" customWidth="1"/>
    <col min="5653" max="5653" width="10.85546875" customWidth="1"/>
    <col min="5654" max="5654" width="10.42578125" customWidth="1"/>
    <col min="5655" max="5655" width="10.7109375" customWidth="1"/>
    <col min="5660" max="5660" width="10.28515625" customWidth="1"/>
    <col min="5661" max="5661" width="13" customWidth="1"/>
    <col min="5662" max="5662" width="11.140625" customWidth="1"/>
    <col min="5897" max="5897" width="10.85546875" customWidth="1"/>
    <col min="5902" max="5902" width="12.5703125" customWidth="1"/>
    <col min="5903" max="5903" width="11.5703125" customWidth="1"/>
    <col min="5909" max="5909" width="10.85546875" customWidth="1"/>
    <col min="5910" max="5910" width="10.42578125" customWidth="1"/>
    <col min="5911" max="5911" width="10.7109375" customWidth="1"/>
    <col min="5916" max="5916" width="10.28515625" customWidth="1"/>
    <col min="5917" max="5917" width="13" customWidth="1"/>
    <col min="5918" max="5918" width="11.140625" customWidth="1"/>
    <col min="6153" max="6153" width="10.85546875" customWidth="1"/>
    <col min="6158" max="6158" width="12.5703125" customWidth="1"/>
    <col min="6159" max="6159" width="11.5703125" customWidth="1"/>
    <col min="6165" max="6165" width="10.85546875" customWidth="1"/>
    <col min="6166" max="6166" width="10.42578125" customWidth="1"/>
    <col min="6167" max="6167" width="10.7109375" customWidth="1"/>
    <col min="6172" max="6172" width="10.28515625" customWidth="1"/>
    <col min="6173" max="6173" width="13" customWidth="1"/>
    <col min="6174" max="6174" width="11.140625" customWidth="1"/>
    <col min="6409" max="6409" width="10.85546875" customWidth="1"/>
    <col min="6414" max="6414" width="12.5703125" customWidth="1"/>
    <col min="6415" max="6415" width="11.5703125" customWidth="1"/>
    <col min="6421" max="6421" width="10.85546875" customWidth="1"/>
    <col min="6422" max="6422" width="10.42578125" customWidth="1"/>
    <col min="6423" max="6423" width="10.7109375" customWidth="1"/>
    <col min="6428" max="6428" width="10.28515625" customWidth="1"/>
    <col min="6429" max="6429" width="13" customWidth="1"/>
    <col min="6430" max="6430" width="11.140625" customWidth="1"/>
    <col min="6665" max="6665" width="10.85546875" customWidth="1"/>
    <col min="6670" max="6670" width="12.5703125" customWidth="1"/>
    <col min="6671" max="6671" width="11.5703125" customWidth="1"/>
    <col min="6677" max="6677" width="10.85546875" customWidth="1"/>
    <col min="6678" max="6678" width="10.42578125" customWidth="1"/>
    <col min="6679" max="6679" width="10.7109375" customWidth="1"/>
    <col min="6684" max="6684" width="10.28515625" customWidth="1"/>
    <col min="6685" max="6685" width="13" customWidth="1"/>
    <col min="6686" max="6686" width="11.140625" customWidth="1"/>
    <col min="6921" max="6921" width="10.85546875" customWidth="1"/>
    <col min="6926" max="6926" width="12.5703125" customWidth="1"/>
    <col min="6927" max="6927" width="11.5703125" customWidth="1"/>
    <col min="6933" max="6933" width="10.85546875" customWidth="1"/>
    <col min="6934" max="6934" width="10.42578125" customWidth="1"/>
    <col min="6935" max="6935" width="10.7109375" customWidth="1"/>
    <col min="6940" max="6940" width="10.28515625" customWidth="1"/>
    <col min="6941" max="6941" width="13" customWidth="1"/>
    <col min="6942" max="6942" width="11.140625" customWidth="1"/>
    <col min="7177" max="7177" width="10.85546875" customWidth="1"/>
    <col min="7182" max="7182" width="12.5703125" customWidth="1"/>
    <col min="7183" max="7183" width="11.5703125" customWidth="1"/>
    <col min="7189" max="7189" width="10.85546875" customWidth="1"/>
    <col min="7190" max="7190" width="10.42578125" customWidth="1"/>
    <col min="7191" max="7191" width="10.7109375" customWidth="1"/>
    <col min="7196" max="7196" width="10.28515625" customWidth="1"/>
    <col min="7197" max="7197" width="13" customWidth="1"/>
    <col min="7198" max="7198" width="11.140625" customWidth="1"/>
    <col min="7433" max="7433" width="10.85546875" customWidth="1"/>
    <col min="7438" max="7438" width="12.5703125" customWidth="1"/>
    <col min="7439" max="7439" width="11.5703125" customWidth="1"/>
    <col min="7445" max="7445" width="10.85546875" customWidth="1"/>
    <col min="7446" max="7446" width="10.42578125" customWidth="1"/>
    <col min="7447" max="7447" width="10.7109375" customWidth="1"/>
    <col min="7452" max="7452" width="10.28515625" customWidth="1"/>
    <col min="7453" max="7453" width="13" customWidth="1"/>
    <col min="7454" max="7454" width="11.140625" customWidth="1"/>
    <col min="7689" max="7689" width="10.85546875" customWidth="1"/>
    <col min="7694" max="7694" width="12.5703125" customWidth="1"/>
    <col min="7695" max="7695" width="11.5703125" customWidth="1"/>
    <col min="7701" max="7701" width="10.85546875" customWidth="1"/>
    <col min="7702" max="7702" width="10.42578125" customWidth="1"/>
    <col min="7703" max="7703" width="10.7109375" customWidth="1"/>
    <col min="7708" max="7708" width="10.28515625" customWidth="1"/>
    <col min="7709" max="7709" width="13" customWidth="1"/>
    <col min="7710" max="7710" width="11.140625" customWidth="1"/>
    <col min="7945" max="7945" width="10.85546875" customWidth="1"/>
    <col min="7950" max="7950" width="12.5703125" customWidth="1"/>
    <col min="7951" max="7951" width="11.5703125" customWidth="1"/>
    <col min="7957" max="7957" width="10.85546875" customWidth="1"/>
    <col min="7958" max="7958" width="10.42578125" customWidth="1"/>
    <col min="7959" max="7959" width="10.7109375" customWidth="1"/>
    <col min="7964" max="7964" width="10.28515625" customWidth="1"/>
    <col min="7965" max="7965" width="13" customWidth="1"/>
    <col min="7966" max="7966" width="11.140625" customWidth="1"/>
    <col min="8201" max="8201" width="10.85546875" customWidth="1"/>
    <col min="8206" max="8206" width="12.5703125" customWidth="1"/>
    <col min="8207" max="8207" width="11.5703125" customWidth="1"/>
    <col min="8213" max="8213" width="10.85546875" customWidth="1"/>
    <col min="8214" max="8214" width="10.42578125" customWidth="1"/>
    <col min="8215" max="8215" width="10.7109375" customWidth="1"/>
    <col min="8220" max="8220" width="10.28515625" customWidth="1"/>
    <col min="8221" max="8221" width="13" customWidth="1"/>
    <col min="8222" max="8222" width="11.140625" customWidth="1"/>
    <col min="8457" max="8457" width="10.85546875" customWidth="1"/>
    <col min="8462" max="8462" width="12.5703125" customWidth="1"/>
    <col min="8463" max="8463" width="11.5703125" customWidth="1"/>
    <col min="8469" max="8469" width="10.85546875" customWidth="1"/>
    <col min="8470" max="8470" width="10.42578125" customWidth="1"/>
    <col min="8471" max="8471" width="10.7109375" customWidth="1"/>
    <col min="8476" max="8476" width="10.28515625" customWidth="1"/>
    <col min="8477" max="8477" width="13" customWidth="1"/>
    <col min="8478" max="8478" width="11.140625" customWidth="1"/>
    <col min="8713" max="8713" width="10.85546875" customWidth="1"/>
    <col min="8718" max="8718" width="12.5703125" customWidth="1"/>
    <col min="8719" max="8719" width="11.5703125" customWidth="1"/>
    <col min="8725" max="8725" width="10.85546875" customWidth="1"/>
    <col min="8726" max="8726" width="10.42578125" customWidth="1"/>
    <col min="8727" max="8727" width="10.7109375" customWidth="1"/>
    <col min="8732" max="8732" width="10.28515625" customWidth="1"/>
    <col min="8733" max="8733" width="13" customWidth="1"/>
    <col min="8734" max="8734" width="11.140625" customWidth="1"/>
    <col min="8969" max="8969" width="10.85546875" customWidth="1"/>
    <col min="8974" max="8974" width="12.5703125" customWidth="1"/>
    <col min="8975" max="8975" width="11.5703125" customWidth="1"/>
    <col min="8981" max="8981" width="10.85546875" customWidth="1"/>
    <col min="8982" max="8982" width="10.42578125" customWidth="1"/>
    <col min="8983" max="8983" width="10.7109375" customWidth="1"/>
    <col min="8988" max="8988" width="10.28515625" customWidth="1"/>
    <col min="8989" max="8989" width="13" customWidth="1"/>
    <col min="8990" max="8990" width="11.140625" customWidth="1"/>
    <col min="9225" max="9225" width="10.85546875" customWidth="1"/>
    <col min="9230" max="9230" width="12.5703125" customWidth="1"/>
    <col min="9231" max="9231" width="11.5703125" customWidth="1"/>
    <col min="9237" max="9237" width="10.85546875" customWidth="1"/>
    <col min="9238" max="9238" width="10.42578125" customWidth="1"/>
    <col min="9239" max="9239" width="10.7109375" customWidth="1"/>
    <col min="9244" max="9244" width="10.28515625" customWidth="1"/>
    <col min="9245" max="9245" width="13" customWidth="1"/>
    <col min="9246" max="9246" width="11.140625" customWidth="1"/>
    <col min="9481" max="9481" width="10.85546875" customWidth="1"/>
    <col min="9486" max="9486" width="12.5703125" customWidth="1"/>
    <col min="9487" max="9487" width="11.5703125" customWidth="1"/>
    <col min="9493" max="9493" width="10.85546875" customWidth="1"/>
    <col min="9494" max="9494" width="10.42578125" customWidth="1"/>
    <col min="9495" max="9495" width="10.7109375" customWidth="1"/>
    <col min="9500" max="9500" width="10.28515625" customWidth="1"/>
    <col min="9501" max="9501" width="13" customWidth="1"/>
    <col min="9502" max="9502" width="11.140625" customWidth="1"/>
    <col min="9737" max="9737" width="10.85546875" customWidth="1"/>
    <col min="9742" max="9742" width="12.5703125" customWidth="1"/>
    <col min="9743" max="9743" width="11.5703125" customWidth="1"/>
    <col min="9749" max="9749" width="10.85546875" customWidth="1"/>
    <col min="9750" max="9750" width="10.42578125" customWidth="1"/>
    <col min="9751" max="9751" width="10.7109375" customWidth="1"/>
    <col min="9756" max="9756" width="10.28515625" customWidth="1"/>
    <col min="9757" max="9757" width="13" customWidth="1"/>
    <col min="9758" max="9758" width="11.140625" customWidth="1"/>
    <col min="9993" max="9993" width="10.85546875" customWidth="1"/>
    <col min="9998" max="9998" width="12.5703125" customWidth="1"/>
    <col min="9999" max="9999" width="11.5703125" customWidth="1"/>
    <col min="10005" max="10005" width="10.85546875" customWidth="1"/>
    <col min="10006" max="10006" width="10.42578125" customWidth="1"/>
    <col min="10007" max="10007" width="10.7109375" customWidth="1"/>
    <col min="10012" max="10012" width="10.28515625" customWidth="1"/>
    <col min="10013" max="10013" width="13" customWidth="1"/>
    <col min="10014" max="10014" width="11.140625" customWidth="1"/>
    <col min="10249" max="10249" width="10.85546875" customWidth="1"/>
    <col min="10254" max="10254" width="12.5703125" customWidth="1"/>
    <col min="10255" max="10255" width="11.5703125" customWidth="1"/>
    <col min="10261" max="10261" width="10.85546875" customWidth="1"/>
    <col min="10262" max="10262" width="10.42578125" customWidth="1"/>
    <col min="10263" max="10263" width="10.7109375" customWidth="1"/>
    <col min="10268" max="10268" width="10.28515625" customWidth="1"/>
    <col min="10269" max="10269" width="13" customWidth="1"/>
    <col min="10270" max="10270" width="11.140625" customWidth="1"/>
    <col min="10505" max="10505" width="10.85546875" customWidth="1"/>
    <col min="10510" max="10510" width="12.5703125" customWidth="1"/>
    <col min="10511" max="10511" width="11.5703125" customWidth="1"/>
    <col min="10517" max="10517" width="10.85546875" customWidth="1"/>
    <col min="10518" max="10518" width="10.42578125" customWidth="1"/>
    <col min="10519" max="10519" width="10.7109375" customWidth="1"/>
    <col min="10524" max="10524" width="10.28515625" customWidth="1"/>
    <col min="10525" max="10525" width="13" customWidth="1"/>
    <col min="10526" max="10526" width="11.140625" customWidth="1"/>
    <col min="10761" max="10761" width="10.85546875" customWidth="1"/>
    <col min="10766" max="10766" width="12.5703125" customWidth="1"/>
    <col min="10767" max="10767" width="11.5703125" customWidth="1"/>
    <col min="10773" max="10773" width="10.85546875" customWidth="1"/>
    <col min="10774" max="10774" width="10.42578125" customWidth="1"/>
    <col min="10775" max="10775" width="10.7109375" customWidth="1"/>
    <col min="10780" max="10780" width="10.28515625" customWidth="1"/>
    <col min="10781" max="10781" width="13" customWidth="1"/>
    <col min="10782" max="10782" width="11.140625" customWidth="1"/>
    <col min="11017" max="11017" width="10.85546875" customWidth="1"/>
    <col min="11022" max="11022" width="12.5703125" customWidth="1"/>
    <col min="11023" max="11023" width="11.5703125" customWidth="1"/>
    <col min="11029" max="11029" width="10.85546875" customWidth="1"/>
    <col min="11030" max="11030" width="10.42578125" customWidth="1"/>
    <col min="11031" max="11031" width="10.7109375" customWidth="1"/>
    <col min="11036" max="11036" width="10.28515625" customWidth="1"/>
    <col min="11037" max="11037" width="13" customWidth="1"/>
    <col min="11038" max="11038" width="11.140625" customWidth="1"/>
    <col min="11273" max="11273" width="10.85546875" customWidth="1"/>
    <col min="11278" max="11278" width="12.5703125" customWidth="1"/>
    <col min="11279" max="11279" width="11.5703125" customWidth="1"/>
    <col min="11285" max="11285" width="10.85546875" customWidth="1"/>
    <col min="11286" max="11286" width="10.42578125" customWidth="1"/>
    <col min="11287" max="11287" width="10.7109375" customWidth="1"/>
    <col min="11292" max="11292" width="10.28515625" customWidth="1"/>
    <col min="11293" max="11293" width="13" customWidth="1"/>
    <col min="11294" max="11294" width="11.140625" customWidth="1"/>
    <col min="11529" max="11529" width="10.85546875" customWidth="1"/>
    <col min="11534" max="11534" width="12.5703125" customWidth="1"/>
    <col min="11535" max="11535" width="11.5703125" customWidth="1"/>
    <col min="11541" max="11541" width="10.85546875" customWidth="1"/>
    <col min="11542" max="11542" width="10.42578125" customWidth="1"/>
    <col min="11543" max="11543" width="10.7109375" customWidth="1"/>
    <col min="11548" max="11548" width="10.28515625" customWidth="1"/>
    <col min="11549" max="11549" width="13" customWidth="1"/>
    <col min="11550" max="11550" width="11.140625" customWidth="1"/>
    <col min="11785" max="11785" width="10.85546875" customWidth="1"/>
    <col min="11790" max="11790" width="12.5703125" customWidth="1"/>
    <col min="11791" max="11791" width="11.5703125" customWidth="1"/>
    <col min="11797" max="11797" width="10.85546875" customWidth="1"/>
    <col min="11798" max="11798" width="10.42578125" customWidth="1"/>
    <col min="11799" max="11799" width="10.7109375" customWidth="1"/>
    <col min="11804" max="11804" width="10.28515625" customWidth="1"/>
    <col min="11805" max="11805" width="13" customWidth="1"/>
    <col min="11806" max="11806" width="11.140625" customWidth="1"/>
    <col min="12041" max="12041" width="10.85546875" customWidth="1"/>
    <col min="12046" max="12046" width="12.5703125" customWidth="1"/>
    <col min="12047" max="12047" width="11.5703125" customWidth="1"/>
    <col min="12053" max="12053" width="10.85546875" customWidth="1"/>
    <col min="12054" max="12054" width="10.42578125" customWidth="1"/>
    <col min="12055" max="12055" width="10.7109375" customWidth="1"/>
    <col min="12060" max="12060" width="10.28515625" customWidth="1"/>
    <col min="12061" max="12061" width="13" customWidth="1"/>
    <col min="12062" max="12062" width="11.140625" customWidth="1"/>
    <col min="12297" max="12297" width="10.85546875" customWidth="1"/>
    <col min="12302" max="12302" width="12.5703125" customWidth="1"/>
    <col min="12303" max="12303" width="11.5703125" customWidth="1"/>
    <col min="12309" max="12309" width="10.85546875" customWidth="1"/>
    <col min="12310" max="12310" width="10.42578125" customWidth="1"/>
    <col min="12311" max="12311" width="10.7109375" customWidth="1"/>
    <col min="12316" max="12316" width="10.28515625" customWidth="1"/>
    <col min="12317" max="12317" width="13" customWidth="1"/>
    <col min="12318" max="12318" width="11.140625" customWidth="1"/>
    <col min="12553" max="12553" width="10.85546875" customWidth="1"/>
    <col min="12558" max="12558" width="12.5703125" customWidth="1"/>
    <col min="12559" max="12559" width="11.5703125" customWidth="1"/>
    <col min="12565" max="12565" width="10.85546875" customWidth="1"/>
    <col min="12566" max="12566" width="10.42578125" customWidth="1"/>
    <col min="12567" max="12567" width="10.7109375" customWidth="1"/>
    <col min="12572" max="12572" width="10.28515625" customWidth="1"/>
    <col min="12573" max="12573" width="13" customWidth="1"/>
    <col min="12574" max="12574" width="11.140625" customWidth="1"/>
    <col min="12809" max="12809" width="10.85546875" customWidth="1"/>
    <col min="12814" max="12814" width="12.5703125" customWidth="1"/>
    <col min="12815" max="12815" width="11.5703125" customWidth="1"/>
    <col min="12821" max="12821" width="10.85546875" customWidth="1"/>
    <col min="12822" max="12822" width="10.42578125" customWidth="1"/>
    <col min="12823" max="12823" width="10.7109375" customWidth="1"/>
    <col min="12828" max="12828" width="10.28515625" customWidth="1"/>
    <col min="12829" max="12829" width="13" customWidth="1"/>
    <col min="12830" max="12830" width="11.140625" customWidth="1"/>
    <col min="13065" max="13065" width="10.85546875" customWidth="1"/>
    <col min="13070" max="13070" width="12.5703125" customWidth="1"/>
    <col min="13071" max="13071" width="11.5703125" customWidth="1"/>
    <col min="13077" max="13077" width="10.85546875" customWidth="1"/>
    <col min="13078" max="13078" width="10.42578125" customWidth="1"/>
    <col min="13079" max="13079" width="10.7109375" customWidth="1"/>
    <col min="13084" max="13084" width="10.28515625" customWidth="1"/>
    <col min="13085" max="13085" width="13" customWidth="1"/>
    <col min="13086" max="13086" width="11.140625" customWidth="1"/>
    <col min="13321" max="13321" width="10.85546875" customWidth="1"/>
    <col min="13326" max="13326" width="12.5703125" customWidth="1"/>
    <col min="13327" max="13327" width="11.5703125" customWidth="1"/>
    <col min="13333" max="13333" width="10.85546875" customWidth="1"/>
    <col min="13334" max="13334" width="10.42578125" customWidth="1"/>
    <col min="13335" max="13335" width="10.7109375" customWidth="1"/>
    <col min="13340" max="13340" width="10.28515625" customWidth="1"/>
    <col min="13341" max="13341" width="13" customWidth="1"/>
    <col min="13342" max="13342" width="11.140625" customWidth="1"/>
    <col min="13577" max="13577" width="10.85546875" customWidth="1"/>
    <col min="13582" max="13582" width="12.5703125" customWidth="1"/>
    <col min="13583" max="13583" width="11.5703125" customWidth="1"/>
    <col min="13589" max="13589" width="10.85546875" customWidth="1"/>
    <col min="13590" max="13590" width="10.42578125" customWidth="1"/>
    <col min="13591" max="13591" width="10.7109375" customWidth="1"/>
    <col min="13596" max="13596" width="10.28515625" customWidth="1"/>
    <col min="13597" max="13597" width="13" customWidth="1"/>
    <col min="13598" max="13598" width="11.140625" customWidth="1"/>
    <col min="13833" max="13833" width="10.85546875" customWidth="1"/>
    <col min="13838" max="13838" width="12.5703125" customWidth="1"/>
    <col min="13839" max="13839" width="11.5703125" customWidth="1"/>
    <col min="13845" max="13845" width="10.85546875" customWidth="1"/>
    <col min="13846" max="13846" width="10.42578125" customWidth="1"/>
    <col min="13847" max="13847" width="10.7109375" customWidth="1"/>
    <col min="13852" max="13852" width="10.28515625" customWidth="1"/>
    <col min="13853" max="13853" width="13" customWidth="1"/>
    <col min="13854" max="13854" width="11.140625" customWidth="1"/>
    <col min="14089" max="14089" width="10.85546875" customWidth="1"/>
    <col min="14094" max="14094" width="12.5703125" customWidth="1"/>
    <col min="14095" max="14095" width="11.5703125" customWidth="1"/>
    <col min="14101" max="14101" width="10.85546875" customWidth="1"/>
    <col min="14102" max="14102" width="10.42578125" customWidth="1"/>
    <col min="14103" max="14103" width="10.7109375" customWidth="1"/>
    <col min="14108" max="14108" width="10.28515625" customWidth="1"/>
    <col min="14109" max="14109" width="13" customWidth="1"/>
    <col min="14110" max="14110" width="11.140625" customWidth="1"/>
    <col min="14345" max="14345" width="10.85546875" customWidth="1"/>
    <col min="14350" max="14350" width="12.5703125" customWidth="1"/>
    <col min="14351" max="14351" width="11.5703125" customWidth="1"/>
    <col min="14357" max="14357" width="10.85546875" customWidth="1"/>
    <col min="14358" max="14358" width="10.42578125" customWidth="1"/>
    <col min="14359" max="14359" width="10.7109375" customWidth="1"/>
    <col min="14364" max="14364" width="10.28515625" customWidth="1"/>
    <col min="14365" max="14365" width="13" customWidth="1"/>
    <col min="14366" max="14366" width="11.140625" customWidth="1"/>
    <col min="14601" max="14601" width="10.85546875" customWidth="1"/>
    <col min="14606" max="14606" width="12.5703125" customWidth="1"/>
    <col min="14607" max="14607" width="11.5703125" customWidth="1"/>
    <col min="14613" max="14613" width="10.85546875" customWidth="1"/>
    <col min="14614" max="14614" width="10.42578125" customWidth="1"/>
    <col min="14615" max="14615" width="10.7109375" customWidth="1"/>
    <col min="14620" max="14620" width="10.28515625" customWidth="1"/>
    <col min="14621" max="14621" width="13" customWidth="1"/>
    <col min="14622" max="14622" width="11.140625" customWidth="1"/>
    <col min="14857" max="14857" width="10.85546875" customWidth="1"/>
    <col min="14862" max="14862" width="12.5703125" customWidth="1"/>
    <col min="14863" max="14863" width="11.5703125" customWidth="1"/>
    <col min="14869" max="14869" width="10.85546875" customWidth="1"/>
    <col min="14870" max="14870" width="10.42578125" customWidth="1"/>
    <col min="14871" max="14871" width="10.7109375" customWidth="1"/>
    <col min="14876" max="14876" width="10.28515625" customWidth="1"/>
    <col min="14877" max="14877" width="13" customWidth="1"/>
    <col min="14878" max="14878" width="11.140625" customWidth="1"/>
    <col min="15113" max="15113" width="10.85546875" customWidth="1"/>
    <col min="15118" max="15118" width="12.5703125" customWidth="1"/>
    <col min="15119" max="15119" width="11.5703125" customWidth="1"/>
    <col min="15125" max="15125" width="10.85546875" customWidth="1"/>
    <col min="15126" max="15126" width="10.42578125" customWidth="1"/>
    <col min="15127" max="15127" width="10.7109375" customWidth="1"/>
    <col min="15132" max="15132" width="10.28515625" customWidth="1"/>
    <col min="15133" max="15133" width="13" customWidth="1"/>
    <col min="15134" max="15134" width="11.140625" customWidth="1"/>
    <col min="15369" max="15369" width="10.85546875" customWidth="1"/>
    <col min="15374" max="15374" width="12.5703125" customWidth="1"/>
    <col min="15375" max="15375" width="11.5703125" customWidth="1"/>
    <col min="15381" max="15381" width="10.85546875" customWidth="1"/>
    <col min="15382" max="15382" width="10.42578125" customWidth="1"/>
    <col min="15383" max="15383" width="10.7109375" customWidth="1"/>
    <col min="15388" max="15388" width="10.28515625" customWidth="1"/>
    <col min="15389" max="15389" width="13" customWidth="1"/>
    <col min="15390" max="15390" width="11.140625" customWidth="1"/>
    <col min="15625" max="15625" width="10.85546875" customWidth="1"/>
    <col min="15630" max="15630" width="12.5703125" customWidth="1"/>
    <col min="15631" max="15631" width="11.5703125" customWidth="1"/>
    <col min="15637" max="15637" width="10.85546875" customWidth="1"/>
    <col min="15638" max="15638" width="10.42578125" customWidth="1"/>
    <col min="15639" max="15639" width="10.7109375" customWidth="1"/>
    <col min="15644" max="15644" width="10.28515625" customWidth="1"/>
    <col min="15645" max="15645" width="13" customWidth="1"/>
    <col min="15646" max="15646" width="11.140625" customWidth="1"/>
    <col min="15881" max="15881" width="10.85546875" customWidth="1"/>
    <col min="15886" max="15886" width="12.5703125" customWidth="1"/>
    <col min="15887" max="15887" width="11.5703125" customWidth="1"/>
    <col min="15893" max="15893" width="10.85546875" customWidth="1"/>
    <col min="15894" max="15894" width="10.42578125" customWidth="1"/>
    <col min="15895" max="15895" width="10.7109375" customWidth="1"/>
    <col min="15900" max="15900" width="10.28515625" customWidth="1"/>
    <col min="15901" max="15901" width="13" customWidth="1"/>
    <col min="15902" max="15902" width="11.140625" customWidth="1"/>
    <col min="16137" max="16137" width="10.85546875" customWidth="1"/>
    <col min="16142" max="16142" width="12.5703125" customWidth="1"/>
    <col min="16143" max="16143" width="11.5703125" customWidth="1"/>
    <col min="16149" max="16149" width="10.85546875" customWidth="1"/>
    <col min="16150" max="16150" width="10.42578125" customWidth="1"/>
    <col min="16151" max="16151" width="10.7109375" customWidth="1"/>
    <col min="16156" max="16156" width="10.28515625" customWidth="1"/>
    <col min="16157" max="16157" width="13" customWidth="1"/>
    <col min="16158" max="16158" width="11.140625" customWidth="1"/>
  </cols>
  <sheetData>
    <row r="1" spans="1:35" x14ac:dyDescent="0.25">
      <c r="P1" s="1"/>
      <c r="R1" s="2"/>
    </row>
    <row r="2" spans="1:35" ht="39.75" thickBot="1" x14ac:dyDescent="0.35">
      <c r="A2" s="3" t="s">
        <v>0</v>
      </c>
      <c r="B2" s="4">
        <v>1</v>
      </c>
      <c r="C2" s="5"/>
      <c r="D2" s="6"/>
      <c r="E2" s="7"/>
      <c r="F2" s="8"/>
      <c r="G2" s="9"/>
      <c r="H2" s="8"/>
      <c r="I2" s="10"/>
      <c r="J2" s="9"/>
      <c r="K2" s="11"/>
      <c r="L2" s="12"/>
      <c r="M2" s="8"/>
      <c r="N2" s="8">
        <v>1000</v>
      </c>
      <c r="O2" s="13">
        <v>10000</v>
      </c>
      <c r="P2" s="14"/>
      <c r="Q2" s="15" t="s">
        <v>22</v>
      </c>
      <c r="R2" s="15"/>
      <c r="S2" s="14">
        <v>241</v>
      </c>
      <c r="T2" s="15"/>
      <c r="U2" s="16" t="s">
        <v>2</v>
      </c>
      <c r="V2" s="16"/>
      <c r="W2" s="17"/>
      <c r="X2" s="18"/>
      <c r="Y2" s="17"/>
      <c r="Z2" s="17"/>
      <c r="AA2" s="17"/>
      <c r="AB2" s="17"/>
      <c r="AC2" s="17"/>
      <c r="AD2" s="19" t="s">
        <v>3</v>
      </c>
      <c r="AF2" s="20" t="s">
        <v>4</v>
      </c>
      <c r="AG2" s="21"/>
      <c r="AI2" s="22" t="s">
        <v>5</v>
      </c>
    </row>
    <row r="3" spans="1:35" ht="26.25" x14ac:dyDescent="0.25">
      <c r="A3" s="23">
        <v>1</v>
      </c>
      <c r="B3" s="24">
        <v>1</v>
      </c>
      <c r="C3" s="25">
        <v>100</v>
      </c>
      <c r="D3" s="26">
        <f t="shared" ref="D3:D12" si="0">N2*B3/100</f>
        <v>10</v>
      </c>
      <c r="E3" s="23">
        <v>1</v>
      </c>
      <c r="F3" s="27">
        <f t="shared" ref="F3:F12" si="1">D3/C3</f>
        <v>0.1</v>
      </c>
      <c r="G3" s="28">
        <f>F3*10000</f>
        <v>1000</v>
      </c>
      <c r="H3" s="29">
        <f>G3/100000</f>
        <v>0.01</v>
      </c>
      <c r="I3" s="29">
        <f t="shared" ref="I3:I11" si="2">H3+H4</f>
        <v>0.02</v>
      </c>
      <c r="J3" s="30">
        <v>0</v>
      </c>
      <c r="K3" s="31">
        <v>0</v>
      </c>
      <c r="L3" s="31">
        <v>0</v>
      </c>
      <c r="M3" s="27">
        <f>(L3*F3)/4+(K3*F3)/2+(J3*F3)/4</f>
        <v>0</v>
      </c>
      <c r="N3" s="32">
        <f t="shared" ref="N3:N12" si="3">N2+M3</f>
        <v>1000</v>
      </c>
      <c r="O3" s="2">
        <f t="shared" ref="O3:O12" si="4">80*F3</f>
        <v>8</v>
      </c>
      <c r="Q3" s="33"/>
      <c r="R3" s="34" t="s">
        <v>6</v>
      </c>
      <c r="S3" s="35" t="s">
        <v>7</v>
      </c>
      <c r="T3" s="36" t="s">
        <v>8</v>
      </c>
      <c r="U3" s="37" t="s">
        <v>9</v>
      </c>
      <c r="V3" s="37" t="s">
        <v>10</v>
      </c>
      <c r="W3" s="37" t="s">
        <v>11</v>
      </c>
      <c r="X3" s="38" t="s">
        <v>12</v>
      </c>
      <c r="Y3" s="39" t="s">
        <v>13</v>
      </c>
      <c r="Z3" s="40" t="s">
        <v>14</v>
      </c>
      <c r="AA3" s="41" t="s">
        <v>15</v>
      </c>
      <c r="AB3" s="42" t="s">
        <v>16</v>
      </c>
      <c r="AC3" s="42"/>
    </row>
    <row r="4" spans="1:35" ht="18.75" x14ac:dyDescent="0.25">
      <c r="A4" s="23">
        <v>2</v>
      </c>
      <c r="B4" s="24">
        <f>B3</f>
        <v>1</v>
      </c>
      <c r="C4" s="25">
        <v>100</v>
      </c>
      <c r="D4" s="26">
        <f t="shared" si="0"/>
        <v>10</v>
      </c>
      <c r="E4" s="23">
        <v>2</v>
      </c>
      <c r="F4" s="27">
        <f t="shared" si="1"/>
        <v>0.1</v>
      </c>
      <c r="G4" s="30">
        <f>F4*10000</f>
        <v>1000</v>
      </c>
      <c r="H4" s="43">
        <f>G4/100000</f>
        <v>0.01</v>
      </c>
      <c r="I4" s="43">
        <f t="shared" si="2"/>
        <v>0.02</v>
      </c>
      <c r="J4" s="30">
        <v>0</v>
      </c>
      <c r="K4" s="31">
        <v>0</v>
      </c>
      <c r="L4" s="31">
        <v>0</v>
      </c>
      <c r="M4" s="27">
        <f>(L4*F4)/4+(K4*F4)/2+(J4*F4)/4</f>
        <v>0</v>
      </c>
      <c r="N4" s="32">
        <f t="shared" si="3"/>
        <v>1000</v>
      </c>
      <c r="O4" s="2">
        <f t="shared" si="4"/>
        <v>8</v>
      </c>
      <c r="P4" s="2">
        <f t="shared" ref="P4:P12" si="5">O3+O4</f>
        <v>16</v>
      </c>
      <c r="Q4" s="44">
        <v>1</v>
      </c>
      <c r="R4" s="45">
        <v>30</v>
      </c>
      <c r="S4" s="46">
        <f t="shared" ref="S4:S12" si="6">H3</f>
        <v>0.01</v>
      </c>
      <c r="T4" s="47">
        <f t="shared" ref="T4:T11" si="7">S4+S5</f>
        <v>0.02</v>
      </c>
      <c r="U4" s="47">
        <f t="shared" ref="U4:U12" si="8">V4/1.6</f>
        <v>-2.4375</v>
      </c>
      <c r="V4" s="48">
        <f>-R4*S4*13</f>
        <v>-3.9</v>
      </c>
      <c r="W4" s="49">
        <f>SUM(V4)</f>
        <v>-3.9</v>
      </c>
      <c r="X4" s="50"/>
      <c r="Y4" s="51"/>
      <c r="Z4" s="52"/>
      <c r="AA4" s="52"/>
      <c r="AB4" s="48">
        <f>-AD4*R4*13</f>
        <v>-3.9</v>
      </c>
      <c r="AC4" s="53"/>
      <c r="AD4" s="54">
        <f>AE4</f>
        <v>0.01</v>
      </c>
      <c r="AE4" s="2">
        <f t="shared" ref="AE4:AE12" si="9">S4</f>
        <v>0.01</v>
      </c>
    </row>
    <row r="5" spans="1:35" ht="18.75" x14ac:dyDescent="0.25">
      <c r="A5" s="23">
        <v>3</v>
      </c>
      <c r="B5" s="24">
        <f>B4*1</f>
        <v>1</v>
      </c>
      <c r="C5" s="25">
        <v>100</v>
      </c>
      <c r="D5" s="26">
        <f t="shared" si="0"/>
        <v>10</v>
      </c>
      <c r="E5" s="23">
        <v>3</v>
      </c>
      <c r="F5" s="27">
        <f t="shared" si="1"/>
        <v>0.1</v>
      </c>
      <c r="G5" s="28">
        <f t="shared" ref="G5:G12" si="10">F5*10000</f>
        <v>1000</v>
      </c>
      <c r="H5" s="55">
        <f t="shared" ref="H5:H12" si="11">G5/100000</f>
        <v>0.01</v>
      </c>
      <c r="I5" s="55">
        <f t="shared" si="2"/>
        <v>0.02</v>
      </c>
      <c r="J5" s="30">
        <v>0</v>
      </c>
      <c r="K5" s="31">
        <v>0</v>
      </c>
      <c r="L5" s="31">
        <v>0</v>
      </c>
      <c r="M5" s="27">
        <f>(L5*F5)/4+(K5*F5)/2+(J5*F5)/4</f>
        <v>0</v>
      </c>
      <c r="N5" s="32">
        <f t="shared" si="3"/>
        <v>1000</v>
      </c>
      <c r="O5" s="2">
        <f t="shared" si="4"/>
        <v>8</v>
      </c>
      <c r="P5" s="2">
        <f t="shared" si="5"/>
        <v>16</v>
      </c>
      <c r="Q5" s="44">
        <v>2</v>
      </c>
      <c r="R5" s="45">
        <v>40</v>
      </c>
      <c r="S5" s="46">
        <f t="shared" si="6"/>
        <v>0.01</v>
      </c>
      <c r="T5" s="47">
        <f t="shared" si="7"/>
        <v>0.02</v>
      </c>
      <c r="U5" s="47">
        <f t="shared" si="8"/>
        <v>-3.25</v>
      </c>
      <c r="V5" s="48">
        <f t="shared" ref="V5:V12" si="12">-R5*S5*13</f>
        <v>-5.2</v>
      </c>
      <c r="W5" s="49">
        <f>SUM(V4:V5)</f>
        <v>-9.1</v>
      </c>
      <c r="X5" s="56">
        <f t="shared" ref="X5:X12" si="13">-W4/S5/13</f>
        <v>30</v>
      </c>
      <c r="Y5" s="57">
        <v>0.95</v>
      </c>
      <c r="Z5" s="58">
        <f t="shared" ref="Z5:Z12" si="14">S5*Y5</f>
        <v>9.4999999999999998E-3</v>
      </c>
      <c r="AA5" s="58">
        <f t="shared" ref="AA5:AA12" si="15">X5/Y5</f>
        <v>31.578947368421055</v>
      </c>
      <c r="AB5" s="48">
        <f t="shared" ref="AB5:AB12" si="16">-AD5*R5*13</f>
        <v>-10.4</v>
      </c>
      <c r="AC5" s="54">
        <f>SUM(AB4:AB5)</f>
        <v>-14.3</v>
      </c>
      <c r="AD5" s="54">
        <f>SUM(AE5:AG5)</f>
        <v>0.02</v>
      </c>
      <c r="AE5" s="2">
        <f t="shared" si="9"/>
        <v>0.01</v>
      </c>
      <c r="AF5" s="59">
        <f>S4</f>
        <v>0.01</v>
      </c>
    </row>
    <row r="6" spans="1:35" ht="18.75" x14ac:dyDescent="0.25">
      <c r="A6" s="23">
        <v>4</v>
      </c>
      <c r="B6" s="24">
        <f t="shared" ref="B6:B12" si="17">B5*1</f>
        <v>1</v>
      </c>
      <c r="C6" s="25">
        <v>100</v>
      </c>
      <c r="D6" s="26">
        <f t="shared" si="0"/>
        <v>10</v>
      </c>
      <c r="E6" s="23">
        <v>4</v>
      </c>
      <c r="F6" s="27">
        <f t="shared" si="1"/>
        <v>0.1</v>
      </c>
      <c r="G6" s="30">
        <f t="shared" si="10"/>
        <v>1000</v>
      </c>
      <c r="H6" s="60">
        <f t="shared" si="11"/>
        <v>0.01</v>
      </c>
      <c r="I6" s="60">
        <f t="shared" si="2"/>
        <v>0.02</v>
      </c>
      <c r="J6" s="30">
        <v>0</v>
      </c>
      <c r="K6" s="31">
        <v>0</v>
      </c>
      <c r="L6" s="31">
        <v>0</v>
      </c>
      <c r="M6" s="27">
        <f>(L6*F6)/4+(K6*F6)/2+(J6*F6)/4</f>
        <v>0</v>
      </c>
      <c r="N6" s="32">
        <f t="shared" si="3"/>
        <v>1000</v>
      </c>
      <c r="O6" s="2">
        <f t="shared" si="4"/>
        <v>8</v>
      </c>
      <c r="P6" s="2">
        <f t="shared" si="5"/>
        <v>16</v>
      </c>
      <c r="Q6" s="44">
        <v>3</v>
      </c>
      <c r="R6" s="45">
        <v>0</v>
      </c>
      <c r="S6" s="46">
        <f t="shared" si="6"/>
        <v>0.01</v>
      </c>
      <c r="T6" s="47">
        <f t="shared" si="7"/>
        <v>0.02</v>
      </c>
      <c r="U6" s="47">
        <f t="shared" si="8"/>
        <v>0</v>
      </c>
      <c r="V6" s="48">
        <f t="shared" si="12"/>
        <v>0</v>
      </c>
      <c r="W6" s="49">
        <f>SUM(V4:V6)</f>
        <v>-9.1</v>
      </c>
      <c r="X6" s="56">
        <f t="shared" si="13"/>
        <v>70</v>
      </c>
      <c r="Y6" s="57">
        <v>0.95</v>
      </c>
      <c r="Z6" s="58">
        <f t="shared" si="14"/>
        <v>9.4999999999999998E-3</v>
      </c>
      <c r="AA6" s="58">
        <f t="shared" si="15"/>
        <v>73.684210526315795</v>
      </c>
      <c r="AB6" s="48">
        <f t="shared" si="16"/>
        <v>0</v>
      </c>
      <c r="AC6" s="54">
        <f>SUM(AB4:AB6)</f>
        <v>-14.3</v>
      </c>
      <c r="AD6" s="54">
        <f>SUM(AE6:AG6)</f>
        <v>0.03</v>
      </c>
      <c r="AE6" s="2">
        <f t="shared" si="9"/>
        <v>0.01</v>
      </c>
      <c r="AF6" s="59">
        <f t="shared" ref="AF6:AF12" si="18">S5</f>
        <v>0.01</v>
      </c>
      <c r="AG6" s="2">
        <f>S4</f>
        <v>0.01</v>
      </c>
    </row>
    <row r="7" spans="1:35" ht="18.75" x14ac:dyDescent="0.25">
      <c r="A7" s="23">
        <v>5</v>
      </c>
      <c r="B7" s="24">
        <f t="shared" si="17"/>
        <v>1</v>
      </c>
      <c r="C7" s="25">
        <v>100</v>
      </c>
      <c r="D7" s="26">
        <f t="shared" si="0"/>
        <v>10</v>
      </c>
      <c r="E7" s="23">
        <v>5</v>
      </c>
      <c r="F7" s="27">
        <f t="shared" si="1"/>
        <v>0.1</v>
      </c>
      <c r="G7" s="28">
        <f t="shared" si="10"/>
        <v>1000</v>
      </c>
      <c r="H7" s="61">
        <f t="shared" si="11"/>
        <v>0.01</v>
      </c>
      <c r="I7" s="61">
        <f t="shared" si="2"/>
        <v>0.02</v>
      </c>
      <c r="J7" s="30">
        <v>0</v>
      </c>
      <c r="K7" s="31">
        <v>0</v>
      </c>
      <c r="L7" s="31">
        <v>0</v>
      </c>
      <c r="M7" s="27">
        <f t="shared" ref="M7:M12" si="19">(L7*F7)/4+(K7*F7)/2+(J7*F7)/4</f>
        <v>0</v>
      </c>
      <c r="N7" s="32">
        <f t="shared" si="3"/>
        <v>1000</v>
      </c>
      <c r="O7" s="2">
        <f t="shared" si="4"/>
        <v>8</v>
      </c>
      <c r="P7" s="2">
        <f t="shared" si="5"/>
        <v>16</v>
      </c>
      <c r="Q7" s="44">
        <v>4</v>
      </c>
      <c r="R7" s="45">
        <v>0</v>
      </c>
      <c r="S7" s="46">
        <f t="shared" si="6"/>
        <v>0.01</v>
      </c>
      <c r="T7" s="47">
        <f t="shared" si="7"/>
        <v>0.02</v>
      </c>
      <c r="U7" s="47">
        <f t="shared" si="8"/>
        <v>0</v>
      </c>
      <c r="V7" s="48">
        <f t="shared" si="12"/>
        <v>0</v>
      </c>
      <c r="W7" s="49">
        <f>SUM(V4:V7)</f>
        <v>-9.1</v>
      </c>
      <c r="X7" s="56">
        <f t="shared" si="13"/>
        <v>70</v>
      </c>
      <c r="Y7" s="57">
        <v>0.95</v>
      </c>
      <c r="Z7" s="58">
        <f t="shared" si="14"/>
        <v>9.4999999999999998E-3</v>
      </c>
      <c r="AA7" s="58">
        <f t="shared" si="15"/>
        <v>73.684210526315795</v>
      </c>
      <c r="AB7" s="48">
        <f t="shared" si="16"/>
        <v>0</v>
      </c>
      <c r="AC7" s="54">
        <f>SUM(AB4:AB7)</f>
        <v>-14.3</v>
      </c>
      <c r="AD7" s="54">
        <f>SUM(AE7:AH7)</f>
        <v>0.04</v>
      </c>
      <c r="AE7" s="2">
        <f t="shared" si="9"/>
        <v>0.01</v>
      </c>
      <c r="AF7" s="59">
        <f t="shared" si="18"/>
        <v>0.01</v>
      </c>
      <c r="AG7" s="2">
        <f t="shared" ref="AG7:AG12" si="20">S5</f>
        <v>0.01</v>
      </c>
      <c r="AH7" s="2">
        <f t="shared" ref="AH7:AH12" si="21">S4</f>
        <v>0.01</v>
      </c>
    </row>
    <row r="8" spans="1:35" ht="18.75" x14ac:dyDescent="0.25">
      <c r="A8" s="23">
        <v>6</v>
      </c>
      <c r="B8" s="24">
        <f t="shared" si="17"/>
        <v>1</v>
      </c>
      <c r="C8" s="25">
        <v>100</v>
      </c>
      <c r="D8" s="26">
        <f t="shared" si="0"/>
        <v>10</v>
      </c>
      <c r="E8" s="23">
        <v>6</v>
      </c>
      <c r="F8" s="27">
        <f t="shared" si="1"/>
        <v>0.1</v>
      </c>
      <c r="G8" s="30">
        <f t="shared" si="10"/>
        <v>1000</v>
      </c>
      <c r="H8" s="29">
        <f t="shared" si="11"/>
        <v>0.01</v>
      </c>
      <c r="I8" s="29">
        <f t="shared" si="2"/>
        <v>0.02</v>
      </c>
      <c r="J8" s="30">
        <v>0</v>
      </c>
      <c r="K8" s="31">
        <v>0</v>
      </c>
      <c r="L8" s="31">
        <v>0</v>
      </c>
      <c r="M8" s="27">
        <f t="shared" si="19"/>
        <v>0</v>
      </c>
      <c r="N8" s="32">
        <f t="shared" si="3"/>
        <v>1000</v>
      </c>
      <c r="O8" s="2">
        <f t="shared" si="4"/>
        <v>8</v>
      </c>
      <c r="P8" s="2">
        <f t="shared" si="5"/>
        <v>16</v>
      </c>
      <c r="Q8" s="44">
        <v>5</v>
      </c>
      <c r="R8" s="45">
        <v>0</v>
      </c>
      <c r="S8" s="46">
        <f t="shared" si="6"/>
        <v>0.01</v>
      </c>
      <c r="T8" s="47">
        <f t="shared" si="7"/>
        <v>0.02</v>
      </c>
      <c r="U8" s="47">
        <f t="shared" si="8"/>
        <v>0</v>
      </c>
      <c r="V8" s="48">
        <f t="shared" si="12"/>
        <v>0</v>
      </c>
      <c r="W8" s="49">
        <f>SUM(V4:V8)</f>
        <v>-9.1</v>
      </c>
      <c r="X8" s="56">
        <f t="shared" si="13"/>
        <v>70</v>
      </c>
      <c r="Y8" s="57">
        <v>0.95</v>
      </c>
      <c r="Z8" s="58">
        <f t="shared" si="14"/>
        <v>9.4999999999999998E-3</v>
      </c>
      <c r="AA8" s="58">
        <f t="shared" si="15"/>
        <v>73.684210526315795</v>
      </c>
      <c r="AB8" s="48">
        <f t="shared" si="16"/>
        <v>0</v>
      </c>
      <c r="AC8" s="54">
        <f>SUM(AB4:AB8)</f>
        <v>-14.3</v>
      </c>
      <c r="AD8" s="54">
        <f>SUM(AE8:AI8)</f>
        <v>0.05</v>
      </c>
      <c r="AE8" s="2">
        <f t="shared" si="9"/>
        <v>0.01</v>
      </c>
      <c r="AF8" s="59">
        <f t="shared" si="18"/>
        <v>0.01</v>
      </c>
      <c r="AG8" s="2">
        <f t="shared" si="20"/>
        <v>0.01</v>
      </c>
      <c r="AH8" s="2">
        <f t="shared" si="21"/>
        <v>0.01</v>
      </c>
      <c r="AI8" s="2">
        <f>S4</f>
        <v>0.01</v>
      </c>
    </row>
    <row r="9" spans="1:35" ht="18.75" x14ac:dyDescent="0.25">
      <c r="A9" s="23">
        <v>7</v>
      </c>
      <c r="B9" s="24">
        <f t="shared" si="17"/>
        <v>1</v>
      </c>
      <c r="C9" s="25">
        <v>100</v>
      </c>
      <c r="D9" s="26">
        <f t="shared" si="0"/>
        <v>10</v>
      </c>
      <c r="E9" s="23">
        <v>7</v>
      </c>
      <c r="F9" s="27">
        <f t="shared" si="1"/>
        <v>0.1</v>
      </c>
      <c r="G9" s="28">
        <f t="shared" si="10"/>
        <v>1000</v>
      </c>
      <c r="H9" s="43">
        <f t="shared" si="11"/>
        <v>0.01</v>
      </c>
      <c r="I9" s="43">
        <f t="shared" si="2"/>
        <v>0.02</v>
      </c>
      <c r="J9" s="30">
        <v>0</v>
      </c>
      <c r="K9" s="31">
        <v>0</v>
      </c>
      <c r="L9" s="31">
        <v>0</v>
      </c>
      <c r="M9" s="27">
        <f t="shared" si="19"/>
        <v>0</v>
      </c>
      <c r="N9" s="32">
        <f t="shared" si="3"/>
        <v>1000</v>
      </c>
      <c r="O9" s="2">
        <f t="shared" si="4"/>
        <v>8</v>
      </c>
      <c r="P9" s="2">
        <f t="shared" si="5"/>
        <v>16</v>
      </c>
      <c r="Q9" s="44">
        <v>6</v>
      </c>
      <c r="R9" s="45">
        <v>0</v>
      </c>
      <c r="S9" s="46">
        <f t="shared" si="6"/>
        <v>0.01</v>
      </c>
      <c r="T9" s="47">
        <f t="shared" si="7"/>
        <v>0.02</v>
      </c>
      <c r="U9" s="47">
        <f t="shared" si="8"/>
        <v>0</v>
      </c>
      <c r="V9" s="48">
        <f t="shared" si="12"/>
        <v>0</v>
      </c>
      <c r="W9" s="49">
        <f>SUM(V4:V9)</f>
        <v>-9.1</v>
      </c>
      <c r="X9" s="56">
        <f t="shared" si="13"/>
        <v>70</v>
      </c>
      <c r="Y9" s="57">
        <v>0.95</v>
      </c>
      <c r="Z9" s="58">
        <f t="shared" si="14"/>
        <v>9.4999999999999998E-3</v>
      </c>
      <c r="AA9" s="58">
        <f t="shared" si="15"/>
        <v>73.684210526315795</v>
      </c>
      <c r="AB9" s="48">
        <f t="shared" si="16"/>
        <v>0</v>
      </c>
      <c r="AC9" s="54">
        <f>SUM(AB4:AB9)</f>
        <v>-14.3</v>
      </c>
      <c r="AD9" s="54">
        <f>SUM(AE9:AI9)</f>
        <v>0.05</v>
      </c>
      <c r="AE9" s="2">
        <f t="shared" si="9"/>
        <v>0.01</v>
      </c>
      <c r="AF9" s="59">
        <f t="shared" si="18"/>
        <v>0.01</v>
      </c>
      <c r="AG9" s="2">
        <f t="shared" si="20"/>
        <v>0.01</v>
      </c>
      <c r="AH9" s="2">
        <f t="shared" si="21"/>
        <v>0.01</v>
      </c>
      <c r="AI9" s="2">
        <f>S5</f>
        <v>0.01</v>
      </c>
    </row>
    <row r="10" spans="1:35" ht="18.75" x14ac:dyDescent="0.25">
      <c r="A10" s="23">
        <v>8</v>
      </c>
      <c r="B10" s="24">
        <f t="shared" si="17"/>
        <v>1</v>
      </c>
      <c r="C10" s="25">
        <v>100</v>
      </c>
      <c r="D10" s="26">
        <f t="shared" si="0"/>
        <v>10</v>
      </c>
      <c r="E10" s="23">
        <v>8</v>
      </c>
      <c r="F10" s="27">
        <f t="shared" si="1"/>
        <v>0.1</v>
      </c>
      <c r="G10" s="30">
        <f t="shared" si="10"/>
        <v>1000</v>
      </c>
      <c r="H10" s="55">
        <f t="shared" si="11"/>
        <v>0.01</v>
      </c>
      <c r="I10" s="55">
        <f t="shared" si="2"/>
        <v>0.02</v>
      </c>
      <c r="J10" s="30">
        <v>0</v>
      </c>
      <c r="K10" s="31">
        <v>0</v>
      </c>
      <c r="L10" s="31">
        <v>0</v>
      </c>
      <c r="M10" s="27">
        <f t="shared" si="19"/>
        <v>0</v>
      </c>
      <c r="N10" s="32">
        <f t="shared" si="3"/>
        <v>1000</v>
      </c>
      <c r="O10" s="2">
        <f t="shared" si="4"/>
        <v>8</v>
      </c>
      <c r="P10" s="2">
        <f t="shared" si="5"/>
        <v>16</v>
      </c>
      <c r="Q10" s="44">
        <v>7</v>
      </c>
      <c r="R10" s="45">
        <v>0</v>
      </c>
      <c r="S10" s="46">
        <f t="shared" si="6"/>
        <v>0.01</v>
      </c>
      <c r="T10" s="47">
        <f t="shared" si="7"/>
        <v>0.02</v>
      </c>
      <c r="U10" s="47">
        <f t="shared" si="8"/>
        <v>0</v>
      </c>
      <c r="V10" s="48">
        <f t="shared" si="12"/>
        <v>0</v>
      </c>
      <c r="W10" s="49">
        <f>SUM(V4:V10)</f>
        <v>-9.1</v>
      </c>
      <c r="X10" s="56">
        <f t="shared" si="13"/>
        <v>70</v>
      </c>
      <c r="Y10" s="57">
        <v>0.95</v>
      </c>
      <c r="Z10" s="58">
        <f t="shared" si="14"/>
        <v>9.4999999999999998E-3</v>
      </c>
      <c r="AA10" s="58">
        <f t="shared" si="15"/>
        <v>73.684210526315795</v>
      </c>
      <c r="AB10" s="48">
        <f t="shared" si="16"/>
        <v>0</v>
      </c>
      <c r="AC10" s="54">
        <f>SUM(AB4:AB10)</f>
        <v>-14.3</v>
      </c>
      <c r="AD10" s="54">
        <f>SUM(AE10:AI10)</f>
        <v>0.05</v>
      </c>
      <c r="AE10" s="2">
        <f t="shared" si="9"/>
        <v>0.01</v>
      </c>
      <c r="AF10" s="59">
        <f t="shared" si="18"/>
        <v>0.01</v>
      </c>
      <c r="AG10" s="2">
        <f t="shared" si="20"/>
        <v>0.01</v>
      </c>
      <c r="AH10" s="2">
        <f t="shared" si="21"/>
        <v>0.01</v>
      </c>
      <c r="AI10" s="2">
        <f>S6</f>
        <v>0.01</v>
      </c>
    </row>
    <row r="11" spans="1:35" ht="18.75" x14ac:dyDescent="0.25">
      <c r="A11" s="62">
        <v>9</v>
      </c>
      <c r="B11" s="24">
        <f t="shared" si="17"/>
        <v>1</v>
      </c>
      <c r="C11" s="25">
        <v>100</v>
      </c>
      <c r="D11" s="26">
        <f t="shared" si="0"/>
        <v>10</v>
      </c>
      <c r="E11" s="23">
        <v>9</v>
      </c>
      <c r="F11" s="27">
        <f t="shared" si="1"/>
        <v>0.1</v>
      </c>
      <c r="G11" s="28">
        <f t="shared" si="10"/>
        <v>1000</v>
      </c>
      <c r="H11" s="29">
        <f t="shared" si="11"/>
        <v>0.01</v>
      </c>
      <c r="I11" s="29">
        <f t="shared" si="2"/>
        <v>0.02</v>
      </c>
      <c r="J11" s="30">
        <v>0</v>
      </c>
      <c r="K11" s="31">
        <v>0</v>
      </c>
      <c r="L11" s="31">
        <v>0</v>
      </c>
      <c r="M11" s="27">
        <f t="shared" si="19"/>
        <v>0</v>
      </c>
      <c r="N11" s="32">
        <f t="shared" si="3"/>
        <v>1000</v>
      </c>
      <c r="O11" s="2">
        <f t="shared" si="4"/>
        <v>8</v>
      </c>
      <c r="P11" s="2">
        <f t="shared" si="5"/>
        <v>16</v>
      </c>
      <c r="Q11" s="44">
        <v>8</v>
      </c>
      <c r="R11" s="45">
        <v>0</v>
      </c>
      <c r="S11" s="46">
        <f t="shared" si="6"/>
        <v>0.01</v>
      </c>
      <c r="T11" s="47">
        <f t="shared" si="7"/>
        <v>0.02</v>
      </c>
      <c r="U11" s="47">
        <f t="shared" si="8"/>
        <v>0</v>
      </c>
      <c r="V11" s="48">
        <f t="shared" si="12"/>
        <v>0</v>
      </c>
      <c r="W11" s="49">
        <f>SUM(V4:V11)</f>
        <v>-9.1</v>
      </c>
      <c r="X11" s="56">
        <f t="shared" si="13"/>
        <v>70</v>
      </c>
      <c r="Y11" s="57">
        <v>0.95</v>
      </c>
      <c r="Z11" s="58">
        <f t="shared" si="14"/>
        <v>9.4999999999999998E-3</v>
      </c>
      <c r="AA11" s="58">
        <f t="shared" si="15"/>
        <v>73.684210526315795</v>
      </c>
      <c r="AB11" s="48">
        <f t="shared" si="16"/>
        <v>0</v>
      </c>
      <c r="AC11" s="54">
        <f>SUM(AB4:AB11)</f>
        <v>-14.3</v>
      </c>
      <c r="AD11" s="54">
        <f>SUM(AE11:AI11)</f>
        <v>0.05</v>
      </c>
      <c r="AE11" s="2">
        <f t="shared" si="9"/>
        <v>0.01</v>
      </c>
      <c r="AF11" s="59">
        <f t="shared" si="18"/>
        <v>0.01</v>
      </c>
      <c r="AG11" s="2">
        <f t="shared" si="20"/>
        <v>0.01</v>
      </c>
      <c r="AH11" s="2">
        <f t="shared" si="21"/>
        <v>0.01</v>
      </c>
      <c r="AI11" s="2">
        <f>S7</f>
        <v>0.01</v>
      </c>
    </row>
    <row r="12" spans="1:35" ht="18.75" x14ac:dyDescent="0.25">
      <c r="A12" s="62">
        <v>10</v>
      </c>
      <c r="B12" s="24">
        <f t="shared" si="17"/>
        <v>1</v>
      </c>
      <c r="C12" s="25">
        <v>100</v>
      </c>
      <c r="D12" s="26">
        <f t="shared" si="0"/>
        <v>10</v>
      </c>
      <c r="E12" s="23">
        <v>10</v>
      </c>
      <c r="F12" s="27">
        <f t="shared" si="1"/>
        <v>0.1</v>
      </c>
      <c r="G12" s="30">
        <f t="shared" si="10"/>
        <v>1000</v>
      </c>
      <c r="H12" s="43">
        <f t="shared" si="11"/>
        <v>0.01</v>
      </c>
      <c r="I12" s="43"/>
      <c r="J12" s="30">
        <v>0</v>
      </c>
      <c r="K12" s="31">
        <v>0</v>
      </c>
      <c r="L12" s="31">
        <v>0</v>
      </c>
      <c r="M12" s="27">
        <f t="shared" si="19"/>
        <v>0</v>
      </c>
      <c r="N12" s="32">
        <f t="shared" si="3"/>
        <v>1000</v>
      </c>
      <c r="O12" s="2">
        <f t="shared" si="4"/>
        <v>8</v>
      </c>
      <c r="P12" s="2">
        <f t="shared" si="5"/>
        <v>16</v>
      </c>
      <c r="Q12" s="44">
        <v>9</v>
      </c>
      <c r="R12" s="45">
        <v>0</v>
      </c>
      <c r="S12" s="46">
        <f t="shared" si="6"/>
        <v>0.01</v>
      </c>
      <c r="T12" s="47"/>
      <c r="U12" s="47">
        <f t="shared" si="8"/>
        <v>0</v>
      </c>
      <c r="V12" s="48">
        <f t="shared" si="12"/>
        <v>0</v>
      </c>
      <c r="W12" s="49">
        <f>SUM(V4:V12)</f>
        <v>-9.1</v>
      </c>
      <c r="X12" s="56">
        <f t="shared" si="13"/>
        <v>70</v>
      </c>
      <c r="Y12" s="57">
        <v>0.95</v>
      </c>
      <c r="Z12" s="58">
        <f t="shared" si="14"/>
        <v>9.4999999999999998E-3</v>
      </c>
      <c r="AA12" s="58">
        <f t="shared" si="15"/>
        <v>73.684210526315795</v>
      </c>
      <c r="AB12" s="48">
        <f t="shared" si="16"/>
        <v>0</v>
      </c>
      <c r="AC12" s="54">
        <f>SUM(AB4:AB12)</f>
        <v>-14.3</v>
      </c>
      <c r="AD12" s="54">
        <f>SUM(AE12:AI12)</f>
        <v>0.05</v>
      </c>
      <c r="AE12" s="2">
        <f t="shared" si="9"/>
        <v>0.01</v>
      </c>
      <c r="AF12" s="59">
        <f t="shared" si="18"/>
        <v>0.01</v>
      </c>
      <c r="AG12" s="2">
        <f t="shared" si="20"/>
        <v>0.01</v>
      </c>
      <c r="AH12" s="2">
        <f t="shared" si="21"/>
        <v>0.01</v>
      </c>
      <c r="AI12" s="2">
        <f>S8</f>
        <v>0.01</v>
      </c>
    </row>
    <row r="15" spans="1:35" x14ac:dyDescent="0.25">
      <c r="P15" s="1"/>
      <c r="R15" s="2"/>
    </row>
    <row r="16" spans="1:35" ht="39.75" thickBot="1" x14ac:dyDescent="0.35">
      <c r="A16" s="3" t="s">
        <v>0</v>
      </c>
      <c r="B16" s="4">
        <v>2</v>
      </c>
      <c r="C16" s="5"/>
      <c r="D16" s="6"/>
      <c r="E16" s="7"/>
      <c r="F16" s="8"/>
      <c r="G16" s="9"/>
      <c r="H16" s="8"/>
      <c r="I16" s="10"/>
      <c r="J16" s="9"/>
      <c r="K16" s="11"/>
      <c r="L16" s="12"/>
      <c r="M16" s="8"/>
      <c r="N16" s="8">
        <v>1000</v>
      </c>
      <c r="O16" s="13">
        <v>1000</v>
      </c>
      <c r="P16" s="63"/>
      <c r="Q16" s="64" t="s">
        <v>21</v>
      </c>
      <c r="R16" s="65"/>
      <c r="S16" s="64">
        <v>245</v>
      </c>
      <c r="T16" s="65"/>
      <c r="U16" s="16" t="s">
        <v>2</v>
      </c>
      <c r="V16" s="16"/>
      <c r="W16" s="17"/>
      <c r="X16" s="18"/>
      <c r="Y16" s="17"/>
      <c r="Z16" s="17"/>
      <c r="AA16" s="17"/>
      <c r="AB16" s="17"/>
      <c r="AC16" s="17"/>
      <c r="AD16" s="66" t="s">
        <v>17</v>
      </c>
      <c r="AF16" s="20" t="s">
        <v>18</v>
      </c>
      <c r="AG16" s="21"/>
      <c r="AI16" s="22"/>
    </row>
    <row r="17" spans="1:35" ht="26.25" x14ac:dyDescent="0.25">
      <c r="A17" s="23">
        <v>1</v>
      </c>
      <c r="B17" s="24">
        <v>2</v>
      </c>
      <c r="C17" s="25">
        <v>100</v>
      </c>
      <c r="D17" s="26">
        <f t="shared" ref="D17:D25" si="22">N16*B17/100</f>
        <v>20</v>
      </c>
      <c r="E17" s="23">
        <v>1</v>
      </c>
      <c r="F17" s="27">
        <f t="shared" ref="F17:F25" si="23">D17/C17</f>
        <v>0.2</v>
      </c>
      <c r="G17" s="28">
        <f>F17*10000</f>
        <v>2000</v>
      </c>
      <c r="H17" s="29">
        <f>G17/100000</f>
        <v>0.02</v>
      </c>
      <c r="I17" s="29">
        <f t="shared" ref="I17:I25" si="24">H17+H18</f>
        <v>0.06</v>
      </c>
      <c r="J17" s="30">
        <v>0</v>
      </c>
      <c r="K17" s="31">
        <v>0</v>
      </c>
      <c r="L17" s="31">
        <v>0</v>
      </c>
      <c r="M17" s="27">
        <f t="shared" ref="M17:M28" si="25">(L17*F17)/4+(K17*F17)/2+(J17*F17)/4</f>
        <v>0</v>
      </c>
      <c r="N17" s="32">
        <f t="shared" ref="N17:N25" si="26">N16+M17</f>
        <v>1000</v>
      </c>
      <c r="O17" s="2">
        <f t="shared" ref="O17:O25" si="27">80*F17</f>
        <v>16</v>
      </c>
      <c r="Q17" s="33"/>
      <c r="R17" s="34" t="s">
        <v>6</v>
      </c>
      <c r="S17" s="35" t="s">
        <v>7</v>
      </c>
      <c r="T17" s="36" t="s">
        <v>8</v>
      </c>
      <c r="U17" s="37" t="s">
        <v>9</v>
      </c>
      <c r="V17" s="37" t="s">
        <v>10</v>
      </c>
      <c r="W17" s="37" t="s">
        <v>11</v>
      </c>
      <c r="X17" s="38" t="s">
        <v>12</v>
      </c>
      <c r="Y17" s="39" t="s">
        <v>13</v>
      </c>
      <c r="Z17" s="40" t="s">
        <v>14</v>
      </c>
      <c r="AA17" s="41" t="s">
        <v>15</v>
      </c>
      <c r="AB17" s="42" t="s">
        <v>16</v>
      </c>
      <c r="AC17" s="42"/>
    </row>
    <row r="18" spans="1:35" ht="18.75" x14ac:dyDescent="0.25">
      <c r="A18" s="23">
        <v>2</v>
      </c>
      <c r="B18" s="24">
        <f>B17*2</f>
        <v>4</v>
      </c>
      <c r="C18" s="25">
        <v>100</v>
      </c>
      <c r="D18" s="26">
        <f t="shared" si="22"/>
        <v>40</v>
      </c>
      <c r="E18" s="23">
        <v>2</v>
      </c>
      <c r="F18" s="27">
        <f t="shared" si="23"/>
        <v>0.4</v>
      </c>
      <c r="G18" s="30">
        <f>F18*10000</f>
        <v>4000</v>
      </c>
      <c r="H18" s="43">
        <f>G18/100000</f>
        <v>0.04</v>
      </c>
      <c r="I18" s="43">
        <f t="shared" si="24"/>
        <v>0.12</v>
      </c>
      <c r="J18" s="30">
        <v>0</v>
      </c>
      <c r="K18" s="31">
        <v>0</v>
      </c>
      <c r="L18" s="31">
        <v>0</v>
      </c>
      <c r="M18" s="27">
        <f t="shared" si="25"/>
        <v>0</v>
      </c>
      <c r="N18" s="32">
        <f t="shared" si="26"/>
        <v>1000</v>
      </c>
      <c r="O18" s="2">
        <f t="shared" si="27"/>
        <v>32</v>
      </c>
      <c r="P18" s="2">
        <f t="shared" ref="P18:P25" si="28">O17+O18</f>
        <v>48</v>
      </c>
      <c r="Q18" s="44">
        <v>1</v>
      </c>
      <c r="R18" s="45">
        <v>55</v>
      </c>
      <c r="S18" s="46">
        <f t="shared" ref="S18:S25" si="29">H17</f>
        <v>0.02</v>
      </c>
      <c r="T18" s="47">
        <f t="shared" ref="T18:T25" si="30">S18+S19</f>
        <v>0.06</v>
      </c>
      <c r="U18" s="47">
        <f t="shared" ref="U18:U25" si="31">V18/1.6</f>
        <v>-8.9375</v>
      </c>
      <c r="V18" s="48">
        <f>-R18*S18*13</f>
        <v>-14.3</v>
      </c>
      <c r="W18" s="49">
        <f>SUM(V18)</f>
        <v>-14.3</v>
      </c>
      <c r="X18" s="50"/>
      <c r="Y18" s="51"/>
      <c r="Z18" s="52"/>
      <c r="AA18" s="52"/>
      <c r="AB18" s="48">
        <f>-AD18*R18*13</f>
        <v>-14.3</v>
      </c>
      <c r="AC18" s="53"/>
      <c r="AD18" s="54">
        <f>AE18</f>
        <v>0.02</v>
      </c>
      <c r="AE18" s="2">
        <f t="shared" ref="AE18:AE25" si="32">S18</f>
        <v>0.02</v>
      </c>
    </row>
    <row r="19" spans="1:35" ht="18.75" x14ac:dyDescent="0.25">
      <c r="A19" s="23">
        <v>3</v>
      </c>
      <c r="B19" s="24">
        <f t="shared" ref="B19:B28" si="33">B18*2</f>
        <v>8</v>
      </c>
      <c r="C19" s="25">
        <v>100</v>
      </c>
      <c r="D19" s="26">
        <f t="shared" si="22"/>
        <v>80</v>
      </c>
      <c r="E19" s="23">
        <v>3</v>
      </c>
      <c r="F19" s="27">
        <f t="shared" si="23"/>
        <v>0.8</v>
      </c>
      <c r="G19" s="28">
        <f t="shared" ref="G19:G25" si="34">F19*10000</f>
        <v>8000</v>
      </c>
      <c r="H19" s="55">
        <f t="shared" ref="H19:H25" si="35">G19/100000</f>
        <v>0.08</v>
      </c>
      <c r="I19" s="55">
        <f t="shared" si="24"/>
        <v>0.24</v>
      </c>
      <c r="J19" s="30">
        <v>0</v>
      </c>
      <c r="K19" s="31">
        <v>0</v>
      </c>
      <c r="L19" s="31">
        <v>0</v>
      </c>
      <c r="M19" s="27">
        <f t="shared" si="25"/>
        <v>0</v>
      </c>
      <c r="N19" s="32">
        <f t="shared" si="26"/>
        <v>1000</v>
      </c>
      <c r="O19" s="2">
        <f t="shared" si="27"/>
        <v>64</v>
      </c>
      <c r="P19" s="2">
        <f t="shared" si="28"/>
        <v>96</v>
      </c>
      <c r="Q19" s="44">
        <v>2</v>
      </c>
      <c r="R19" s="45">
        <v>-20</v>
      </c>
      <c r="S19" s="46">
        <f t="shared" si="29"/>
        <v>0.04</v>
      </c>
      <c r="T19" s="47">
        <f t="shared" si="30"/>
        <v>0.12</v>
      </c>
      <c r="U19" s="47">
        <f t="shared" si="31"/>
        <v>6.5</v>
      </c>
      <c r="V19" s="48">
        <f t="shared" ref="V19:V25" si="36">-R19*S19*13</f>
        <v>10.4</v>
      </c>
      <c r="W19" s="49">
        <f>SUM(V18:V19)</f>
        <v>-3.9000000000000004</v>
      </c>
      <c r="X19" s="56">
        <f t="shared" ref="X19:X25" si="37">-W18/S19/13</f>
        <v>27.5</v>
      </c>
      <c r="Y19" s="57">
        <v>0.95</v>
      </c>
      <c r="Z19" s="58">
        <f t="shared" ref="Z19:Z25" si="38">S19*Y19</f>
        <v>3.7999999999999999E-2</v>
      </c>
      <c r="AA19" s="58">
        <f t="shared" ref="AA19:AA25" si="39">X19/Y19</f>
        <v>28.947368421052634</v>
      </c>
      <c r="AB19" s="48">
        <f t="shared" ref="AB19:AB25" si="40">-AD19*R19*13</f>
        <v>15.6</v>
      </c>
      <c r="AC19" s="54">
        <f>SUM(AB18:AB19)</f>
        <v>1.2999999999999989</v>
      </c>
      <c r="AD19" s="54">
        <f>SUM(AE19:AG19)</f>
        <v>0.06</v>
      </c>
      <c r="AE19" s="2">
        <f t="shared" si="32"/>
        <v>0.04</v>
      </c>
      <c r="AF19" s="59">
        <f>S18</f>
        <v>0.02</v>
      </c>
    </row>
    <row r="20" spans="1:35" ht="18.75" x14ac:dyDescent="0.25">
      <c r="A20" s="23">
        <v>4</v>
      </c>
      <c r="B20" s="24">
        <f t="shared" si="33"/>
        <v>16</v>
      </c>
      <c r="C20" s="25">
        <v>100</v>
      </c>
      <c r="D20" s="26">
        <f t="shared" si="22"/>
        <v>160</v>
      </c>
      <c r="E20" s="23">
        <v>4</v>
      </c>
      <c r="F20" s="27">
        <f t="shared" si="23"/>
        <v>1.6</v>
      </c>
      <c r="G20" s="30">
        <f t="shared" si="34"/>
        <v>16000</v>
      </c>
      <c r="H20" s="60">
        <f t="shared" si="35"/>
        <v>0.16</v>
      </c>
      <c r="I20" s="60">
        <f t="shared" si="24"/>
        <v>0.48</v>
      </c>
      <c r="J20" s="30">
        <v>0</v>
      </c>
      <c r="K20" s="31">
        <v>0</v>
      </c>
      <c r="L20" s="31">
        <v>0</v>
      </c>
      <c r="M20" s="27">
        <f t="shared" si="25"/>
        <v>0</v>
      </c>
      <c r="N20" s="32">
        <f t="shared" si="26"/>
        <v>1000</v>
      </c>
      <c r="O20" s="2">
        <f t="shared" si="27"/>
        <v>128</v>
      </c>
      <c r="P20" s="2">
        <f t="shared" si="28"/>
        <v>192</v>
      </c>
      <c r="Q20" s="44">
        <v>3</v>
      </c>
      <c r="R20" s="45">
        <v>0</v>
      </c>
      <c r="S20" s="46">
        <f t="shared" si="29"/>
        <v>0.08</v>
      </c>
      <c r="T20" s="47">
        <f t="shared" si="30"/>
        <v>0.24</v>
      </c>
      <c r="U20" s="47">
        <f t="shared" si="31"/>
        <v>0</v>
      </c>
      <c r="V20" s="48">
        <f t="shared" si="36"/>
        <v>0</v>
      </c>
      <c r="W20" s="49">
        <f>SUM(V18:V20)</f>
        <v>-3.9000000000000004</v>
      </c>
      <c r="X20" s="56">
        <f t="shared" si="37"/>
        <v>3.75</v>
      </c>
      <c r="Y20" s="57">
        <v>0.95</v>
      </c>
      <c r="Z20" s="58">
        <f t="shared" si="38"/>
        <v>7.5999999999999998E-2</v>
      </c>
      <c r="AA20" s="58">
        <f t="shared" si="39"/>
        <v>3.9473684210526319</v>
      </c>
      <c r="AB20" s="48">
        <f t="shared" si="40"/>
        <v>0</v>
      </c>
      <c r="AC20" s="54">
        <f>SUM(AB18:AB20)</f>
        <v>1.2999999999999989</v>
      </c>
      <c r="AD20" s="54">
        <f>SUM(AE20:AG20)</f>
        <v>0.13999999999999999</v>
      </c>
      <c r="AE20" s="2">
        <f t="shared" si="32"/>
        <v>0.08</v>
      </c>
      <c r="AF20" s="59">
        <f t="shared" ref="AF20:AF25" si="41">S19</f>
        <v>0.04</v>
      </c>
      <c r="AG20" s="2">
        <f t="shared" ref="AG20:AG28" si="42">S18</f>
        <v>0.02</v>
      </c>
    </row>
    <row r="21" spans="1:35" ht="18.75" x14ac:dyDescent="0.25">
      <c r="A21" s="23">
        <v>5</v>
      </c>
      <c r="B21" s="24">
        <f t="shared" si="33"/>
        <v>32</v>
      </c>
      <c r="C21" s="25">
        <v>100</v>
      </c>
      <c r="D21" s="26">
        <f t="shared" si="22"/>
        <v>320</v>
      </c>
      <c r="E21" s="23">
        <v>5</v>
      </c>
      <c r="F21" s="27">
        <f t="shared" si="23"/>
        <v>3.2</v>
      </c>
      <c r="G21" s="28">
        <f t="shared" si="34"/>
        <v>32000</v>
      </c>
      <c r="H21" s="61">
        <f t="shared" si="35"/>
        <v>0.32</v>
      </c>
      <c r="I21" s="61">
        <f t="shared" si="24"/>
        <v>0.96</v>
      </c>
      <c r="J21" s="30">
        <v>0</v>
      </c>
      <c r="K21" s="31">
        <v>0</v>
      </c>
      <c r="L21" s="31">
        <v>0</v>
      </c>
      <c r="M21" s="27">
        <f t="shared" si="25"/>
        <v>0</v>
      </c>
      <c r="N21" s="32">
        <f t="shared" si="26"/>
        <v>1000</v>
      </c>
      <c r="O21" s="2">
        <f t="shared" si="27"/>
        <v>256</v>
      </c>
      <c r="P21" s="2">
        <f t="shared" si="28"/>
        <v>384</v>
      </c>
      <c r="Q21" s="44">
        <v>4</v>
      </c>
      <c r="R21" s="45">
        <v>0</v>
      </c>
      <c r="S21" s="46">
        <f t="shared" si="29"/>
        <v>0.16</v>
      </c>
      <c r="T21" s="47">
        <f t="shared" si="30"/>
        <v>0.48</v>
      </c>
      <c r="U21" s="47">
        <f t="shared" si="31"/>
        <v>0</v>
      </c>
      <c r="V21" s="48">
        <f t="shared" si="36"/>
        <v>0</v>
      </c>
      <c r="W21" s="49">
        <f>SUM(V18:V21)</f>
        <v>-3.9000000000000004</v>
      </c>
      <c r="X21" s="56">
        <f t="shared" si="37"/>
        <v>1.875</v>
      </c>
      <c r="Y21" s="57">
        <v>0.95</v>
      </c>
      <c r="Z21" s="58">
        <f t="shared" si="38"/>
        <v>0.152</v>
      </c>
      <c r="AA21" s="58">
        <f t="shared" si="39"/>
        <v>1.9736842105263159</v>
      </c>
      <c r="AB21" s="48">
        <f t="shared" si="40"/>
        <v>0</v>
      </c>
      <c r="AC21" s="54">
        <f>SUM(AB18:AB21)</f>
        <v>1.2999999999999989</v>
      </c>
      <c r="AD21" s="54">
        <f>SUM(AE21:AH21)</f>
        <v>0.3</v>
      </c>
      <c r="AE21" s="2">
        <f t="shared" si="32"/>
        <v>0.16</v>
      </c>
      <c r="AF21" s="59">
        <f t="shared" si="41"/>
        <v>0.08</v>
      </c>
      <c r="AG21" s="2">
        <f t="shared" si="42"/>
        <v>0.04</v>
      </c>
      <c r="AH21" s="2">
        <f t="shared" ref="AH21:AH28" si="43">S18</f>
        <v>0.02</v>
      </c>
    </row>
    <row r="22" spans="1:35" ht="18.75" x14ac:dyDescent="0.25">
      <c r="A22" s="23">
        <v>6</v>
      </c>
      <c r="B22" s="24">
        <f t="shared" si="33"/>
        <v>64</v>
      </c>
      <c r="C22" s="25">
        <v>100</v>
      </c>
      <c r="D22" s="26">
        <f t="shared" si="22"/>
        <v>640</v>
      </c>
      <c r="E22" s="23">
        <v>6</v>
      </c>
      <c r="F22" s="27">
        <f t="shared" si="23"/>
        <v>6.4</v>
      </c>
      <c r="G22" s="30">
        <f t="shared" si="34"/>
        <v>64000</v>
      </c>
      <c r="H22" s="29">
        <f t="shared" si="35"/>
        <v>0.64</v>
      </c>
      <c r="I22" s="29">
        <f t="shared" si="24"/>
        <v>1.92</v>
      </c>
      <c r="J22" s="30">
        <v>0</v>
      </c>
      <c r="K22" s="31">
        <v>0</v>
      </c>
      <c r="L22" s="31">
        <v>0</v>
      </c>
      <c r="M22" s="27">
        <f t="shared" si="25"/>
        <v>0</v>
      </c>
      <c r="N22" s="32">
        <f t="shared" si="26"/>
        <v>1000</v>
      </c>
      <c r="O22" s="2">
        <f t="shared" si="27"/>
        <v>512</v>
      </c>
      <c r="P22" s="2">
        <f t="shared" si="28"/>
        <v>768</v>
      </c>
      <c r="Q22" s="44">
        <v>5</v>
      </c>
      <c r="R22" s="45">
        <v>0</v>
      </c>
      <c r="S22" s="46">
        <f t="shared" si="29"/>
        <v>0.32</v>
      </c>
      <c r="T22" s="47">
        <f t="shared" si="30"/>
        <v>0.96</v>
      </c>
      <c r="U22" s="47">
        <f t="shared" si="31"/>
        <v>0</v>
      </c>
      <c r="V22" s="48">
        <f t="shared" si="36"/>
        <v>0</v>
      </c>
      <c r="W22" s="49">
        <f>SUM(V18:V22)</f>
        <v>-3.9000000000000004</v>
      </c>
      <c r="X22" s="56">
        <f t="shared" si="37"/>
        <v>0.9375</v>
      </c>
      <c r="Y22" s="57">
        <v>0.95</v>
      </c>
      <c r="Z22" s="58">
        <f t="shared" si="38"/>
        <v>0.30399999999999999</v>
      </c>
      <c r="AA22" s="58">
        <f t="shared" si="39"/>
        <v>0.98684210526315796</v>
      </c>
      <c r="AB22" s="48">
        <f t="shared" si="40"/>
        <v>0</v>
      </c>
      <c r="AC22" s="54">
        <f>SUM(AB18:AB22)</f>
        <v>1.2999999999999989</v>
      </c>
      <c r="AD22" s="54">
        <f t="shared" ref="AD22:AD28" si="44">SUM(AE22:AI22)</f>
        <v>0.62</v>
      </c>
      <c r="AE22" s="2">
        <f t="shared" si="32"/>
        <v>0.32</v>
      </c>
      <c r="AF22" s="59">
        <f t="shared" si="41"/>
        <v>0.16</v>
      </c>
      <c r="AG22" s="2">
        <f t="shared" si="42"/>
        <v>0.08</v>
      </c>
      <c r="AH22" s="2">
        <f t="shared" si="43"/>
        <v>0.04</v>
      </c>
      <c r="AI22" s="2">
        <f t="shared" ref="AI22:AI28" si="45">S18</f>
        <v>0.02</v>
      </c>
    </row>
    <row r="23" spans="1:35" ht="18.75" x14ac:dyDescent="0.25">
      <c r="A23" s="23">
        <v>7</v>
      </c>
      <c r="B23" s="24">
        <f t="shared" si="33"/>
        <v>128</v>
      </c>
      <c r="C23" s="25">
        <v>100</v>
      </c>
      <c r="D23" s="26">
        <f t="shared" si="22"/>
        <v>1280</v>
      </c>
      <c r="E23" s="23">
        <v>7</v>
      </c>
      <c r="F23" s="27">
        <f t="shared" si="23"/>
        <v>12.8</v>
      </c>
      <c r="G23" s="28">
        <f t="shared" si="34"/>
        <v>128000</v>
      </c>
      <c r="H23" s="43">
        <f t="shared" si="35"/>
        <v>1.28</v>
      </c>
      <c r="I23" s="43">
        <f t="shared" si="24"/>
        <v>3.84</v>
      </c>
      <c r="J23" s="30">
        <v>0</v>
      </c>
      <c r="K23" s="31">
        <v>0</v>
      </c>
      <c r="L23" s="31">
        <v>0</v>
      </c>
      <c r="M23" s="27">
        <f t="shared" si="25"/>
        <v>0</v>
      </c>
      <c r="N23" s="32">
        <f t="shared" si="26"/>
        <v>1000</v>
      </c>
      <c r="O23" s="2">
        <f t="shared" si="27"/>
        <v>1024</v>
      </c>
      <c r="P23" s="2">
        <f t="shared" si="28"/>
        <v>1536</v>
      </c>
      <c r="Q23" s="44">
        <v>6</v>
      </c>
      <c r="R23" s="45">
        <v>0</v>
      </c>
      <c r="S23" s="46">
        <f t="shared" si="29"/>
        <v>0.64</v>
      </c>
      <c r="T23" s="47">
        <f t="shared" si="30"/>
        <v>1.92</v>
      </c>
      <c r="U23" s="47">
        <f t="shared" si="31"/>
        <v>0</v>
      </c>
      <c r="V23" s="48">
        <f t="shared" si="36"/>
        <v>0</v>
      </c>
      <c r="W23" s="49">
        <f>SUM(V18:V23)</f>
        <v>-3.9000000000000004</v>
      </c>
      <c r="X23" s="56">
        <f t="shared" si="37"/>
        <v>0.46875</v>
      </c>
      <c r="Y23" s="57">
        <v>0.95</v>
      </c>
      <c r="Z23" s="58">
        <f t="shared" si="38"/>
        <v>0.60799999999999998</v>
      </c>
      <c r="AA23" s="58">
        <f t="shared" si="39"/>
        <v>0.49342105263157898</v>
      </c>
      <c r="AB23" s="48">
        <f t="shared" si="40"/>
        <v>0</v>
      </c>
      <c r="AC23" s="54">
        <f>SUM(AB18:AB23)</f>
        <v>1.2999999999999989</v>
      </c>
      <c r="AD23" s="54">
        <f t="shared" si="44"/>
        <v>1.24</v>
      </c>
      <c r="AE23" s="2">
        <f t="shared" si="32"/>
        <v>0.64</v>
      </c>
      <c r="AF23" s="59">
        <f t="shared" si="41"/>
        <v>0.32</v>
      </c>
      <c r="AG23" s="2">
        <f t="shared" si="42"/>
        <v>0.16</v>
      </c>
      <c r="AH23" s="2">
        <f t="shared" si="43"/>
        <v>0.08</v>
      </c>
      <c r="AI23" s="2">
        <f t="shared" si="45"/>
        <v>0.04</v>
      </c>
    </row>
    <row r="24" spans="1:35" ht="18.75" x14ac:dyDescent="0.25">
      <c r="A24" s="23">
        <v>8</v>
      </c>
      <c r="B24" s="24">
        <f t="shared" si="33"/>
        <v>256</v>
      </c>
      <c r="C24" s="25">
        <v>100</v>
      </c>
      <c r="D24" s="26">
        <f t="shared" si="22"/>
        <v>2560</v>
      </c>
      <c r="E24" s="23">
        <v>8</v>
      </c>
      <c r="F24" s="27">
        <f t="shared" si="23"/>
        <v>25.6</v>
      </c>
      <c r="G24" s="30">
        <f t="shared" si="34"/>
        <v>256000</v>
      </c>
      <c r="H24" s="55">
        <f t="shared" si="35"/>
        <v>2.56</v>
      </c>
      <c r="I24" s="55">
        <f t="shared" si="24"/>
        <v>7.68</v>
      </c>
      <c r="J24" s="30">
        <v>0</v>
      </c>
      <c r="K24" s="31">
        <v>0</v>
      </c>
      <c r="L24" s="31">
        <v>0</v>
      </c>
      <c r="M24" s="27">
        <f t="shared" si="25"/>
        <v>0</v>
      </c>
      <c r="N24" s="32">
        <f t="shared" si="26"/>
        <v>1000</v>
      </c>
      <c r="O24" s="2">
        <f t="shared" si="27"/>
        <v>2048</v>
      </c>
      <c r="P24" s="2">
        <f t="shared" si="28"/>
        <v>3072</v>
      </c>
      <c r="Q24" s="44">
        <v>7</v>
      </c>
      <c r="R24" s="45">
        <v>0</v>
      </c>
      <c r="S24" s="46">
        <f t="shared" si="29"/>
        <v>1.28</v>
      </c>
      <c r="T24" s="47">
        <f t="shared" si="30"/>
        <v>3.84</v>
      </c>
      <c r="U24" s="47">
        <f t="shared" si="31"/>
        <v>0</v>
      </c>
      <c r="V24" s="48">
        <f t="shared" si="36"/>
        <v>0</v>
      </c>
      <c r="W24" s="49">
        <f>SUM(V18:V24)</f>
        <v>-3.9000000000000004</v>
      </c>
      <c r="X24" s="56">
        <f t="shared" si="37"/>
        <v>0.234375</v>
      </c>
      <c r="Y24" s="57">
        <v>0.95</v>
      </c>
      <c r="Z24" s="58">
        <f t="shared" si="38"/>
        <v>1.216</v>
      </c>
      <c r="AA24" s="58">
        <f t="shared" si="39"/>
        <v>0.24671052631578949</v>
      </c>
      <c r="AB24" s="48">
        <f t="shared" si="40"/>
        <v>0</v>
      </c>
      <c r="AC24" s="54">
        <f>SUM(AB18:AB24)</f>
        <v>1.2999999999999989</v>
      </c>
      <c r="AD24" s="54">
        <f t="shared" si="44"/>
        <v>2.48</v>
      </c>
      <c r="AE24" s="2">
        <f t="shared" si="32"/>
        <v>1.28</v>
      </c>
      <c r="AF24" s="59">
        <f t="shared" si="41"/>
        <v>0.64</v>
      </c>
      <c r="AG24" s="2">
        <f t="shared" si="42"/>
        <v>0.32</v>
      </c>
      <c r="AH24" s="2">
        <f t="shared" si="43"/>
        <v>0.16</v>
      </c>
      <c r="AI24" s="2">
        <f t="shared" si="45"/>
        <v>0.08</v>
      </c>
    </row>
    <row r="25" spans="1:35" ht="18.75" x14ac:dyDescent="0.25">
      <c r="A25" s="62">
        <v>9</v>
      </c>
      <c r="B25" s="24">
        <f t="shared" si="33"/>
        <v>512</v>
      </c>
      <c r="C25" s="25">
        <v>100</v>
      </c>
      <c r="D25" s="26">
        <f t="shared" si="22"/>
        <v>5120</v>
      </c>
      <c r="E25" s="23">
        <v>9</v>
      </c>
      <c r="F25" s="27">
        <f t="shared" si="23"/>
        <v>51.2</v>
      </c>
      <c r="G25" s="28">
        <f t="shared" si="34"/>
        <v>512000</v>
      </c>
      <c r="H25" s="29">
        <f t="shared" si="35"/>
        <v>5.12</v>
      </c>
      <c r="I25" s="29">
        <f t="shared" si="24"/>
        <v>15.36</v>
      </c>
      <c r="J25" s="30">
        <v>0</v>
      </c>
      <c r="K25" s="31">
        <v>0</v>
      </c>
      <c r="L25" s="31">
        <v>0</v>
      </c>
      <c r="M25" s="27">
        <f t="shared" si="25"/>
        <v>0</v>
      </c>
      <c r="N25" s="32">
        <f t="shared" si="26"/>
        <v>1000</v>
      </c>
      <c r="O25" s="2">
        <f t="shared" si="27"/>
        <v>4096</v>
      </c>
      <c r="P25" s="2">
        <f t="shared" si="28"/>
        <v>6144</v>
      </c>
      <c r="Q25" s="44">
        <v>8</v>
      </c>
      <c r="R25" s="45">
        <v>0</v>
      </c>
      <c r="S25" s="46">
        <f t="shared" si="29"/>
        <v>2.56</v>
      </c>
      <c r="T25" s="47">
        <f t="shared" si="30"/>
        <v>7.68</v>
      </c>
      <c r="U25" s="47">
        <f t="shared" si="31"/>
        <v>0</v>
      </c>
      <c r="V25" s="48">
        <f t="shared" si="36"/>
        <v>0</v>
      </c>
      <c r="W25" s="49">
        <f>SUM(V18:V25)</f>
        <v>-3.9000000000000004</v>
      </c>
      <c r="X25" s="56">
        <f t="shared" si="37"/>
        <v>0.1171875</v>
      </c>
      <c r="Y25" s="57">
        <v>0.95</v>
      </c>
      <c r="Z25" s="58">
        <f t="shared" si="38"/>
        <v>2.4319999999999999</v>
      </c>
      <c r="AA25" s="58">
        <f t="shared" si="39"/>
        <v>0.12335526315789475</v>
      </c>
      <c r="AB25" s="48">
        <f t="shared" si="40"/>
        <v>0</v>
      </c>
      <c r="AC25" s="54">
        <f>SUM(AB18:AB25)</f>
        <v>1.2999999999999989</v>
      </c>
      <c r="AD25" s="54">
        <f t="shared" si="44"/>
        <v>4.96</v>
      </c>
      <c r="AE25" s="2">
        <f t="shared" si="32"/>
        <v>2.56</v>
      </c>
      <c r="AF25" s="59">
        <f t="shared" si="41"/>
        <v>1.28</v>
      </c>
      <c r="AG25" s="2">
        <f t="shared" si="42"/>
        <v>0.64</v>
      </c>
      <c r="AH25" s="2">
        <f t="shared" si="43"/>
        <v>0.32</v>
      </c>
      <c r="AI25" s="2">
        <f t="shared" si="45"/>
        <v>0.16</v>
      </c>
    </row>
    <row r="26" spans="1:35" ht="18.75" x14ac:dyDescent="0.25">
      <c r="A26" s="62">
        <v>10</v>
      </c>
      <c r="B26" s="24">
        <f t="shared" si="33"/>
        <v>1024</v>
      </c>
      <c r="C26" s="25">
        <v>100</v>
      </c>
      <c r="D26" s="26">
        <f>N25*B26/100</f>
        <v>10240</v>
      </c>
      <c r="E26" s="23">
        <v>10</v>
      </c>
      <c r="F26" s="27">
        <f>D26/C26</f>
        <v>102.4</v>
      </c>
      <c r="G26" s="28">
        <f>F26*10000</f>
        <v>1024000</v>
      </c>
      <c r="H26" s="29">
        <f>G26/100000</f>
        <v>10.24</v>
      </c>
      <c r="I26" s="29">
        <f>H26+H27</f>
        <v>30.72</v>
      </c>
      <c r="J26" s="30">
        <v>0</v>
      </c>
      <c r="K26" s="31">
        <v>0</v>
      </c>
      <c r="L26" s="31">
        <v>0</v>
      </c>
      <c r="M26" s="27">
        <f t="shared" si="25"/>
        <v>0</v>
      </c>
      <c r="N26" s="32">
        <f>N25+M26</f>
        <v>1000</v>
      </c>
      <c r="O26" s="2">
        <f>80*F26</f>
        <v>8192</v>
      </c>
      <c r="P26" s="2">
        <f>O25+O26</f>
        <v>12288</v>
      </c>
      <c r="Q26" s="44">
        <v>9</v>
      </c>
      <c r="R26" s="45">
        <v>0</v>
      </c>
      <c r="S26" s="46">
        <f>H25</f>
        <v>5.12</v>
      </c>
      <c r="T26" s="47">
        <f>S26+S27</f>
        <v>15.36</v>
      </c>
      <c r="U26" s="47">
        <f>V26/1.6</f>
        <v>0</v>
      </c>
      <c r="V26" s="48">
        <f>-R26*S26*13</f>
        <v>0</v>
      </c>
      <c r="W26" s="49">
        <f>SUM(V19:V26)</f>
        <v>10.4</v>
      </c>
      <c r="X26" s="56">
        <f>-W25/S26/13</f>
        <v>5.859375E-2</v>
      </c>
      <c r="Y26" s="57">
        <v>0.95</v>
      </c>
      <c r="Z26" s="58">
        <f>S26*Y26</f>
        <v>4.8639999999999999</v>
      </c>
      <c r="AA26" s="58">
        <f>X26/Y26</f>
        <v>6.1677631578947373E-2</v>
      </c>
      <c r="AB26" s="48">
        <f>-AD26*R26*13</f>
        <v>0</v>
      </c>
      <c r="AC26" s="54">
        <f>SUM(AB19:AB26)</f>
        <v>15.6</v>
      </c>
      <c r="AD26" s="54">
        <f t="shared" si="44"/>
        <v>9.92</v>
      </c>
      <c r="AE26" s="2">
        <f>S26</f>
        <v>5.12</v>
      </c>
      <c r="AF26" s="59">
        <f>S25</f>
        <v>2.56</v>
      </c>
      <c r="AG26" s="2">
        <f t="shared" si="42"/>
        <v>1.28</v>
      </c>
      <c r="AH26" s="2">
        <f t="shared" si="43"/>
        <v>0.64</v>
      </c>
      <c r="AI26" s="2">
        <f t="shared" si="45"/>
        <v>0.32</v>
      </c>
    </row>
    <row r="27" spans="1:35" ht="18.75" x14ac:dyDescent="0.25">
      <c r="A27" s="62">
        <v>11</v>
      </c>
      <c r="B27" s="24">
        <f t="shared" si="33"/>
        <v>2048</v>
      </c>
      <c r="C27" s="25">
        <v>100</v>
      </c>
      <c r="D27" s="26">
        <f>N26*B27/100</f>
        <v>20480</v>
      </c>
      <c r="E27" s="23">
        <v>11</v>
      </c>
      <c r="F27" s="27">
        <f>D27/C27</f>
        <v>204.8</v>
      </c>
      <c r="G27" s="28">
        <f>F27*10000</f>
        <v>2048000</v>
      </c>
      <c r="H27" s="29">
        <f>G27/100000</f>
        <v>20.48</v>
      </c>
      <c r="I27" s="29">
        <f>H27+H28</f>
        <v>61.44</v>
      </c>
      <c r="J27" s="30">
        <v>0</v>
      </c>
      <c r="K27" s="31">
        <v>0</v>
      </c>
      <c r="L27" s="31">
        <v>0</v>
      </c>
      <c r="M27" s="27">
        <f t="shared" si="25"/>
        <v>0</v>
      </c>
      <c r="N27" s="32">
        <f>N26+M27</f>
        <v>1000</v>
      </c>
      <c r="O27" s="2">
        <f>80*F27</f>
        <v>16384</v>
      </c>
      <c r="P27" s="2">
        <f>O26+O27</f>
        <v>24576</v>
      </c>
      <c r="Q27" s="44">
        <v>10</v>
      </c>
      <c r="R27" s="45">
        <v>0</v>
      </c>
      <c r="S27" s="46">
        <f>H26</f>
        <v>10.24</v>
      </c>
      <c r="T27" s="47">
        <f>S27+S28</f>
        <v>30.72</v>
      </c>
      <c r="U27" s="47">
        <f>V27/1.6</f>
        <v>0</v>
      </c>
      <c r="V27" s="48">
        <f>-R27*S27*13</f>
        <v>0</v>
      </c>
      <c r="W27" s="49">
        <f>SUM(V20:V27)</f>
        <v>0</v>
      </c>
      <c r="X27" s="56">
        <f>-W26/S27/13</f>
        <v>-7.8125E-2</v>
      </c>
      <c r="Y27" s="57">
        <v>0.95</v>
      </c>
      <c r="Z27" s="58">
        <f>S27*Y27</f>
        <v>9.7279999999999998</v>
      </c>
      <c r="AA27" s="58">
        <f>X27/Y27</f>
        <v>-8.2236842105263164E-2</v>
      </c>
      <c r="AB27" s="48">
        <f>-AD27*R27*13</f>
        <v>0</v>
      </c>
      <c r="AC27" s="54">
        <f>SUM(AB20:AB27)</f>
        <v>0</v>
      </c>
      <c r="AD27" s="54">
        <f t="shared" si="44"/>
        <v>19.84</v>
      </c>
      <c r="AE27" s="2">
        <f>S27</f>
        <v>10.24</v>
      </c>
      <c r="AF27" s="59">
        <f>S26</f>
        <v>5.12</v>
      </c>
      <c r="AG27" s="2">
        <f t="shared" si="42"/>
        <v>2.56</v>
      </c>
      <c r="AH27" s="2">
        <f t="shared" si="43"/>
        <v>1.28</v>
      </c>
      <c r="AI27" s="2">
        <f t="shared" si="45"/>
        <v>0.64</v>
      </c>
    </row>
    <row r="28" spans="1:35" ht="18.75" x14ac:dyDescent="0.25">
      <c r="A28" s="62">
        <v>12</v>
      </c>
      <c r="B28" s="24">
        <f t="shared" si="33"/>
        <v>4096</v>
      </c>
      <c r="C28" s="25">
        <v>100</v>
      </c>
      <c r="D28" s="26">
        <f>N27*B28/100</f>
        <v>40960</v>
      </c>
      <c r="E28" s="23">
        <v>12</v>
      </c>
      <c r="F28" s="27">
        <f>D28/C28</f>
        <v>409.6</v>
      </c>
      <c r="G28" s="28">
        <f>F28*10000</f>
        <v>4096000</v>
      </c>
      <c r="H28" s="29">
        <f>G28/100000</f>
        <v>40.96</v>
      </c>
      <c r="I28" s="29">
        <f>H28+H29</f>
        <v>40.96</v>
      </c>
      <c r="J28" s="30">
        <v>0</v>
      </c>
      <c r="K28" s="31">
        <v>0</v>
      </c>
      <c r="L28" s="31">
        <v>0</v>
      </c>
      <c r="M28" s="27">
        <f t="shared" si="25"/>
        <v>0</v>
      </c>
      <c r="N28" s="32">
        <f>N27+M28</f>
        <v>1000</v>
      </c>
      <c r="O28" s="2">
        <f>80*F28</f>
        <v>32768</v>
      </c>
      <c r="P28" s="2">
        <f>O27+O28</f>
        <v>49152</v>
      </c>
      <c r="Q28" s="44">
        <v>11</v>
      </c>
      <c r="R28" s="45">
        <v>0</v>
      </c>
      <c r="S28" s="46">
        <f>H27</f>
        <v>20.48</v>
      </c>
      <c r="T28" s="47">
        <f>S28+S29</f>
        <v>20.48</v>
      </c>
      <c r="U28" s="47">
        <f>V28/1.6</f>
        <v>0</v>
      </c>
      <c r="V28" s="48">
        <f>-R28*S28*13</f>
        <v>0</v>
      </c>
      <c r="W28" s="49">
        <f>SUM(V21:V28)</f>
        <v>0</v>
      </c>
      <c r="X28" s="56">
        <f>-W27/S28/13</f>
        <v>0</v>
      </c>
      <c r="Y28" s="57">
        <v>0.95</v>
      </c>
      <c r="Z28" s="58">
        <f>S28*Y28</f>
        <v>19.456</v>
      </c>
      <c r="AA28" s="58">
        <f>X28/Y28</f>
        <v>0</v>
      </c>
      <c r="AB28" s="48">
        <f>-AD28*R28*13</f>
        <v>0</v>
      </c>
      <c r="AC28" s="54">
        <f>SUM(AB21:AB28)</f>
        <v>0</v>
      </c>
      <c r="AD28" s="54">
        <f t="shared" si="44"/>
        <v>39.68</v>
      </c>
      <c r="AE28" s="2">
        <f>S28</f>
        <v>20.48</v>
      </c>
      <c r="AF28" s="59">
        <f>S27</f>
        <v>10.24</v>
      </c>
      <c r="AG28" s="2">
        <f t="shared" si="42"/>
        <v>5.12</v>
      </c>
      <c r="AH28" s="2">
        <f t="shared" si="43"/>
        <v>2.56</v>
      </c>
      <c r="AI28" s="2">
        <f t="shared" si="45"/>
        <v>1.28</v>
      </c>
    </row>
    <row r="29" spans="1:35" x14ac:dyDescent="0.25">
      <c r="O29" t="s">
        <v>19</v>
      </c>
      <c r="P29" s="1"/>
      <c r="R29" s="2"/>
    </row>
    <row r="30" spans="1:35" ht="39.75" thickBot="1" x14ac:dyDescent="0.35">
      <c r="A30" s="3" t="s">
        <v>0</v>
      </c>
      <c r="B30" s="4">
        <v>3</v>
      </c>
      <c r="C30" s="5"/>
      <c r="D30" s="6"/>
      <c r="E30" s="7"/>
      <c r="F30" s="8"/>
      <c r="G30" s="9"/>
      <c r="H30" s="8"/>
      <c r="I30" s="10"/>
      <c r="J30" s="9"/>
      <c r="K30" s="11"/>
      <c r="L30" s="12"/>
      <c r="M30" s="8"/>
      <c r="N30" s="8">
        <v>4000</v>
      </c>
      <c r="O30" s="13">
        <v>2000</v>
      </c>
      <c r="P30" s="17"/>
      <c r="Q30" s="67" t="s">
        <v>1</v>
      </c>
      <c r="R30" s="17"/>
      <c r="S30" s="67"/>
      <c r="T30" s="17"/>
      <c r="U30" s="16" t="s">
        <v>20</v>
      </c>
      <c r="V30" s="16"/>
      <c r="W30" s="17"/>
      <c r="X30" s="18"/>
      <c r="Y30" s="17"/>
      <c r="Z30" s="17"/>
      <c r="AA30" s="17"/>
      <c r="AB30" s="17"/>
      <c r="AC30" s="17"/>
      <c r="AD30" s="22" t="s">
        <v>3</v>
      </c>
      <c r="AF30" s="20"/>
      <c r="AG30" s="21"/>
      <c r="AI30" s="22"/>
    </row>
    <row r="31" spans="1:35" ht="26.25" x14ac:dyDescent="0.25">
      <c r="A31" s="23">
        <v>1</v>
      </c>
      <c r="B31" s="24">
        <v>1</v>
      </c>
      <c r="C31" s="25">
        <v>100</v>
      </c>
      <c r="D31" s="26">
        <f t="shared" ref="D31:D40" si="46">N30*B31/100</f>
        <v>40</v>
      </c>
      <c r="E31" s="23">
        <v>1</v>
      </c>
      <c r="F31" s="27">
        <f t="shared" ref="F31:F40" si="47">D31/C31</f>
        <v>0.4</v>
      </c>
      <c r="G31" s="28">
        <f>F31*10000</f>
        <v>4000</v>
      </c>
      <c r="H31" s="29">
        <f>G31/100000</f>
        <v>0.04</v>
      </c>
      <c r="I31" s="29">
        <f t="shared" ref="I31:I39" si="48">H31+H32</f>
        <v>0.16</v>
      </c>
      <c r="J31" s="30">
        <v>0</v>
      </c>
      <c r="K31" s="31">
        <v>0</v>
      </c>
      <c r="L31" s="31">
        <v>0</v>
      </c>
      <c r="M31" s="27">
        <f>(L31*F31)/4+(K31*F31)/2+(J31*F31)/4</f>
        <v>0</v>
      </c>
      <c r="N31" s="32">
        <f t="shared" ref="N31:N40" si="49">N30+M31</f>
        <v>4000</v>
      </c>
      <c r="O31" s="2">
        <f t="shared" ref="O31:O40" si="50">80*F31</f>
        <v>32</v>
      </c>
      <c r="Q31" s="33"/>
      <c r="R31" s="34" t="s">
        <v>6</v>
      </c>
      <c r="S31" s="35" t="s">
        <v>7</v>
      </c>
      <c r="T31" s="36" t="s">
        <v>8</v>
      </c>
      <c r="U31" s="37" t="s">
        <v>9</v>
      </c>
      <c r="V31" s="37" t="s">
        <v>10</v>
      </c>
      <c r="W31" s="37" t="s">
        <v>11</v>
      </c>
      <c r="X31" s="38" t="s">
        <v>12</v>
      </c>
      <c r="Y31" s="39" t="s">
        <v>13</v>
      </c>
      <c r="Z31" s="40" t="s">
        <v>14</v>
      </c>
      <c r="AA31" s="41" t="s">
        <v>15</v>
      </c>
      <c r="AB31" s="42" t="s">
        <v>16</v>
      </c>
      <c r="AC31" s="42"/>
    </row>
    <row r="32" spans="1:35" ht="18.75" x14ac:dyDescent="0.25">
      <c r="A32" s="23">
        <v>2</v>
      </c>
      <c r="B32" s="24">
        <f>B31*3</f>
        <v>3</v>
      </c>
      <c r="C32" s="25">
        <v>100</v>
      </c>
      <c r="D32" s="26">
        <f t="shared" si="46"/>
        <v>120</v>
      </c>
      <c r="E32" s="23">
        <v>2</v>
      </c>
      <c r="F32" s="27">
        <f t="shared" si="47"/>
        <v>1.2</v>
      </c>
      <c r="G32" s="30">
        <f>F32*10000</f>
        <v>12000</v>
      </c>
      <c r="H32" s="43">
        <f>G32/100000</f>
        <v>0.12</v>
      </c>
      <c r="I32" s="43">
        <f t="shared" si="48"/>
        <v>0.48</v>
      </c>
      <c r="J32" s="30">
        <v>0</v>
      </c>
      <c r="K32" s="31">
        <v>0</v>
      </c>
      <c r="L32" s="31">
        <v>0</v>
      </c>
      <c r="M32" s="27">
        <f>(L32*F32)/4+(K32*F32)/2+(J32*F32)/4</f>
        <v>0</v>
      </c>
      <c r="N32" s="32">
        <f t="shared" si="49"/>
        <v>4000</v>
      </c>
      <c r="O32" s="2">
        <f t="shared" si="50"/>
        <v>96</v>
      </c>
      <c r="P32" s="2">
        <f t="shared" ref="P32:P40" si="51">O31+O32</f>
        <v>128</v>
      </c>
      <c r="Q32" s="44">
        <v>1</v>
      </c>
      <c r="R32" s="45">
        <v>30</v>
      </c>
      <c r="S32" s="46">
        <f t="shared" ref="S32:S40" si="52">H31</f>
        <v>0.04</v>
      </c>
      <c r="T32" s="47">
        <f t="shared" ref="T32:T39" si="53">S32+S33</f>
        <v>0.16</v>
      </c>
      <c r="U32" s="47">
        <f t="shared" ref="U32:U40" si="54">V32/1.6</f>
        <v>-9.75</v>
      </c>
      <c r="V32" s="48">
        <f>-R32*S32*13</f>
        <v>-15.6</v>
      </c>
      <c r="W32" s="49">
        <f>SUM(V32)</f>
        <v>-15.6</v>
      </c>
      <c r="X32" s="50"/>
      <c r="Y32" s="51"/>
      <c r="Z32" s="52"/>
      <c r="AA32" s="52"/>
      <c r="AB32" s="48">
        <f>-AD32*R32*13</f>
        <v>-15.6</v>
      </c>
      <c r="AC32" s="53"/>
      <c r="AD32" s="54">
        <f>AE32</f>
        <v>0.04</v>
      </c>
      <c r="AE32" s="2">
        <f t="shared" ref="AE32:AE40" si="55">S32</f>
        <v>0.04</v>
      </c>
    </row>
    <row r="33" spans="1:35" ht="18.75" x14ac:dyDescent="0.25">
      <c r="A33" s="23">
        <v>3</v>
      </c>
      <c r="B33" s="24">
        <f t="shared" ref="B33:B40" si="56">B32*3</f>
        <v>9</v>
      </c>
      <c r="C33" s="25">
        <v>100</v>
      </c>
      <c r="D33" s="26">
        <f t="shared" si="46"/>
        <v>360</v>
      </c>
      <c r="E33" s="23">
        <v>3</v>
      </c>
      <c r="F33" s="27">
        <f t="shared" si="47"/>
        <v>3.6</v>
      </c>
      <c r="G33" s="28">
        <f t="shared" ref="G33:G40" si="57">F33*10000</f>
        <v>36000</v>
      </c>
      <c r="H33" s="55">
        <f t="shared" ref="H33:H40" si="58">G33/100000</f>
        <v>0.36</v>
      </c>
      <c r="I33" s="55">
        <f t="shared" si="48"/>
        <v>1.44</v>
      </c>
      <c r="J33" s="30">
        <v>0</v>
      </c>
      <c r="K33" s="31">
        <v>0</v>
      </c>
      <c r="L33" s="31">
        <v>0</v>
      </c>
      <c r="M33" s="27">
        <f>(L33*F33)/4+(K33*F33)/2+(J33*F33)/4</f>
        <v>0</v>
      </c>
      <c r="N33" s="32">
        <f t="shared" si="49"/>
        <v>4000</v>
      </c>
      <c r="O33" s="2">
        <f t="shared" si="50"/>
        <v>288</v>
      </c>
      <c r="P33" s="2">
        <f t="shared" si="51"/>
        <v>384</v>
      </c>
      <c r="Q33" s="44">
        <v>2</v>
      </c>
      <c r="R33" s="45">
        <v>30</v>
      </c>
      <c r="S33" s="46">
        <f t="shared" si="52"/>
        <v>0.12</v>
      </c>
      <c r="T33" s="47">
        <f t="shared" si="53"/>
        <v>0.48</v>
      </c>
      <c r="U33" s="47">
        <f t="shared" si="54"/>
        <v>-29.249999999999996</v>
      </c>
      <c r="V33" s="48">
        <f t="shared" ref="V33:V40" si="59">-R33*S33*13</f>
        <v>-46.8</v>
      </c>
      <c r="W33" s="49">
        <f>SUM(V32:V33)</f>
        <v>-62.4</v>
      </c>
      <c r="X33" s="56">
        <f t="shared" ref="X33:X40" si="60">-W32/S33/13</f>
        <v>10</v>
      </c>
      <c r="Y33" s="57">
        <v>0.95</v>
      </c>
      <c r="Z33" s="58">
        <f t="shared" ref="Z33:Z40" si="61">S33*Y33</f>
        <v>0.11399999999999999</v>
      </c>
      <c r="AA33" s="58">
        <f t="shared" ref="AA33:AA40" si="62">X33/Y33</f>
        <v>10.526315789473685</v>
      </c>
      <c r="AB33" s="48">
        <f t="shared" ref="AB33:AB40" si="63">-AD33*R33*13</f>
        <v>-62.4</v>
      </c>
      <c r="AC33" s="54">
        <f>SUM(AB32:AB33)</f>
        <v>-78</v>
      </c>
      <c r="AD33" s="54">
        <f>SUM(AE33:AG33)</f>
        <v>0.16</v>
      </c>
      <c r="AE33" s="2">
        <f t="shared" si="55"/>
        <v>0.12</v>
      </c>
      <c r="AF33" s="59">
        <f>S32</f>
        <v>0.04</v>
      </c>
    </row>
    <row r="34" spans="1:35" ht="18.75" x14ac:dyDescent="0.25">
      <c r="A34" s="23">
        <v>4</v>
      </c>
      <c r="B34" s="24">
        <f t="shared" si="56"/>
        <v>27</v>
      </c>
      <c r="C34" s="25">
        <v>100</v>
      </c>
      <c r="D34" s="26">
        <f t="shared" si="46"/>
        <v>1080</v>
      </c>
      <c r="E34" s="23">
        <v>4</v>
      </c>
      <c r="F34" s="27">
        <f t="shared" si="47"/>
        <v>10.8</v>
      </c>
      <c r="G34" s="30">
        <f t="shared" si="57"/>
        <v>108000</v>
      </c>
      <c r="H34" s="60">
        <f t="shared" si="58"/>
        <v>1.08</v>
      </c>
      <c r="I34" s="60">
        <f t="shared" si="48"/>
        <v>4.32</v>
      </c>
      <c r="J34" s="30">
        <v>0</v>
      </c>
      <c r="K34" s="31">
        <v>0</v>
      </c>
      <c r="L34" s="31">
        <v>0</v>
      </c>
      <c r="M34" s="27">
        <f>(L34*F34)/4+(K34*F34)/2+(J34*F34)/4</f>
        <v>0</v>
      </c>
      <c r="N34" s="32">
        <f t="shared" si="49"/>
        <v>4000</v>
      </c>
      <c r="O34" s="2">
        <f t="shared" si="50"/>
        <v>864</v>
      </c>
      <c r="P34" s="2">
        <f t="shared" si="51"/>
        <v>1152</v>
      </c>
      <c r="Q34" s="44">
        <v>3</v>
      </c>
      <c r="R34" s="45">
        <v>-10</v>
      </c>
      <c r="S34" s="46">
        <f t="shared" si="52"/>
        <v>0.36</v>
      </c>
      <c r="T34" s="47">
        <f t="shared" si="53"/>
        <v>1.44</v>
      </c>
      <c r="U34" s="47">
        <f t="shared" si="54"/>
        <v>29.249999999999996</v>
      </c>
      <c r="V34" s="48">
        <f t="shared" si="59"/>
        <v>46.8</v>
      </c>
      <c r="W34" s="49">
        <f>SUM(V32:V34)</f>
        <v>-15.600000000000001</v>
      </c>
      <c r="X34" s="56">
        <f t="shared" si="60"/>
        <v>13.333333333333334</v>
      </c>
      <c r="Y34" s="57">
        <v>0.95</v>
      </c>
      <c r="Z34" s="58">
        <f t="shared" si="61"/>
        <v>0.34199999999999997</v>
      </c>
      <c r="AA34" s="58">
        <f t="shared" si="62"/>
        <v>14.035087719298247</v>
      </c>
      <c r="AB34" s="48">
        <f t="shared" si="63"/>
        <v>67.600000000000009</v>
      </c>
      <c r="AC34" s="54">
        <f>SUM(AB32:AB34)</f>
        <v>-10.399999999999991</v>
      </c>
      <c r="AD34" s="54">
        <f>SUM(AE34:AG34)</f>
        <v>0.52</v>
      </c>
      <c r="AE34" s="2">
        <f t="shared" si="55"/>
        <v>0.36</v>
      </c>
      <c r="AF34" s="59">
        <f t="shared" ref="AF34:AF40" si="64">S33</f>
        <v>0.12</v>
      </c>
      <c r="AG34" s="2">
        <f>S32</f>
        <v>0.04</v>
      </c>
    </row>
    <row r="35" spans="1:35" ht="18.75" x14ac:dyDescent="0.25">
      <c r="A35" s="23">
        <v>5</v>
      </c>
      <c r="B35" s="24">
        <f t="shared" si="56"/>
        <v>81</v>
      </c>
      <c r="C35" s="25">
        <v>100</v>
      </c>
      <c r="D35" s="26">
        <f t="shared" si="46"/>
        <v>3240</v>
      </c>
      <c r="E35" s="23">
        <v>5</v>
      </c>
      <c r="F35" s="27">
        <f t="shared" si="47"/>
        <v>32.4</v>
      </c>
      <c r="G35" s="28">
        <f t="shared" si="57"/>
        <v>324000</v>
      </c>
      <c r="H35" s="61">
        <f t="shared" si="58"/>
        <v>3.24</v>
      </c>
      <c r="I35" s="61">
        <f t="shared" si="48"/>
        <v>12.96</v>
      </c>
      <c r="J35" s="30">
        <v>0</v>
      </c>
      <c r="K35" s="31">
        <v>0</v>
      </c>
      <c r="L35" s="31">
        <v>0</v>
      </c>
      <c r="M35" s="27">
        <f t="shared" ref="M35:M40" si="65">(L35*F35)/4+(K35*F35)/2+(J35*F35)/4</f>
        <v>0</v>
      </c>
      <c r="N35" s="32">
        <f t="shared" si="49"/>
        <v>4000</v>
      </c>
      <c r="O35" s="2">
        <f t="shared" si="50"/>
        <v>2592</v>
      </c>
      <c r="P35" s="2">
        <f t="shared" si="51"/>
        <v>3456</v>
      </c>
      <c r="Q35" s="44">
        <v>4</v>
      </c>
      <c r="R35" s="45">
        <v>0</v>
      </c>
      <c r="S35" s="46">
        <f t="shared" si="52"/>
        <v>1.08</v>
      </c>
      <c r="T35" s="47">
        <f t="shared" si="53"/>
        <v>4.32</v>
      </c>
      <c r="U35" s="47">
        <f t="shared" si="54"/>
        <v>0</v>
      </c>
      <c r="V35" s="48">
        <f t="shared" si="59"/>
        <v>0</v>
      </c>
      <c r="W35" s="49">
        <f>SUM(V32:V35)</f>
        <v>-15.600000000000001</v>
      </c>
      <c r="X35" s="56">
        <f t="shared" si="60"/>
        <v>1.1111111111111112</v>
      </c>
      <c r="Y35" s="57">
        <v>0.95</v>
      </c>
      <c r="Z35" s="58">
        <f t="shared" si="61"/>
        <v>1.026</v>
      </c>
      <c r="AA35" s="58">
        <f t="shared" si="62"/>
        <v>1.169590643274854</v>
      </c>
      <c r="AB35" s="48">
        <f t="shared" si="63"/>
        <v>0</v>
      </c>
      <c r="AC35" s="54">
        <f>SUM(AB32:AB35)</f>
        <v>-10.399999999999991</v>
      </c>
      <c r="AD35" s="54">
        <f>SUM(AE35:AH35)</f>
        <v>1.6</v>
      </c>
      <c r="AE35" s="2">
        <f t="shared" si="55"/>
        <v>1.08</v>
      </c>
      <c r="AF35" s="59">
        <f t="shared" si="64"/>
        <v>0.36</v>
      </c>
      <c r="AG35" s="2">
        <f t="shared" ref="AG35:AG40" si="66">S33</f>
        <v>0.12</v>
      </c>
      <c r="AH35" s="2">
        <f t="shared" ref="AH35:AH40" si="67">S32</f>
        <v>0.04</v>
      </c>
    </row>
    <row r="36" spans="1:35" ht="18.75" x14ac:dyDescent="0.25">
      <c r="A36" s="23">
        <v>6</v>
      </c>
      <c r="B36" s="24">
        <f t="shared" si="56"/>
        <v>243</v>
      </c>
      <c r="C36" s="25">
        <v>100</v>
      </c>
      <c r="D36" s="26">
        <f t="shared" si="46"/>
        <v>9720</v>
      </c>
      <c r="E36" s="23">
        <v>6</v>
      </c>
      <c r="F36" s="27">
        <f t="shared" si="47"/>
        <v>97.2</v>
      </c>
      <c r="G36" s="30">
        <f t="shared" si="57"/>
        <v>972000</v>
      </c>
      <c r="H36" s="29">
        <f t="shared" si="58"/>
        <v>9.7200000000000006</v>
      </c>
      <c r="I36" s="29">
        <f t="shared" si="48"/>
        <v>38.880000000000003</v>
      </c>
      <c r="J36" s="30">
        <v>0</v>
      </c>
      <c r="K36" s="31">
        <v>0</v>
      </c>
      <c r="L36" s="31">
        <v>0</v>
      </c>
      <c r="M36" s="27">
        <f t="shared" si="65"/>
        <v>0</v>
      </c>
      <c r="N36" s="32">
        <f t="shared" si="49"/>
        <v>4000</v>
      </c>
      <c r="O36" s="2">
        <f t="shared" si="50"/>
        <v>7776</v>
      </c>
      <c r="P36" s="2">
        <f t="shared" si="51"/>
        <v>10368</v>
      </c>
      <c r="Q36" s="44">
        <v>5</v>
      </c>
      <c r="R36" s="45">
        <v>0</v>
      </c>
      <c r="S36" s="46">
        <f t="shared" si="52"/>
        <v>3.24</v>
      </c>
      <c r="T36" s="47">
        <f t="shared" si="53"/>
        <v>12.96</v>
      </c>
      <c r="U36" s="47">
        <f t="shared" si="54"/>
        <v>0</v>
      </c>
      <c r="V36" s="48">
        <f t="shared" si="59"/>
        <v>0</v>
      </c>
      <c r="W36" s="49">
        <f>SUM(V32:V36)</f>
        <v>-15.600000000000001</v>
      </c>
      <c r="X36" s="56">
        <f t="shared" si="60"/>
        <v>0.37037037037037035</v>
      </c>
      <c r="Y36" s="57">
        <v>0.95</v>
      </c>
      <c r="Z36" s="58">
        <f t="shared" si="61"/>
        <v>3.0779999999999998</v>
      </c>
      <c r="AA36" s="58">
        <f t="shared" si="62"/>
        <v>0.38986354775828458</v>
      </c>
      <c r="AB36" s="48">
        <f t="shared" si="63"/>
        <v>0</v>
      </c>
      <c r="AC36" s="54">
        <f>SUM(AB32:AB36)</f>
        <v>-10.399999999999991</v>
      </c>
      <c r="AD36" s="54">
        <f>SUM(AE36:AI36)</f>
        <v>4.8400000000000007</v>
      </c>
      <c r="AE36" s="2">
        <f t="shared" si="55"/>
        <v>3.24</v>
      </c>
      <c r="AF36" s="59">
        <f t="shared" si="64"/>
        <v>1.08</v>
      </c>
      <c r="AG36" s="2">
        <f t="shared" si="66"/>
        <v>0.36</v>
      </c>
      <c r="AH36" s="2">
        <f t="shared" si="67"/>
        <v>0.12</v>
      </c>
      <c r="AI36" s="2">
        <f>S32</f>
        <v>0.04</v>
      </c>
    </row>
    <row r="37" spans="1:35" ht="18.75" x14ac:dyDescent="0.25">
      <c r="A37" s="23">
        <v>7</v>
      </c>
      <c r="B37" s="24">
        <f t="shared" si="56"/>
        <v>729</v>
      </c>
      <c r="C37" s="25">
        <v>100</v>
      </c>
      <c r="D37" s="26">
        <f t="shared" si="46"/>
        <v>29160</v>
      </c>
      <c r="E37" s="23">
        <v>7</v>
      </c>
      <c r="F37" s="27">
        <f t="shared" si="47"/>
        <v>291.60000000000002</v>
      </c>
      <c r="G37" s="28">
        <f t="shared" si="57"/>
        <v>2916000</v>
      </c>
      <c r="H37" s="43">
        <f t="shared" si="58"/>
        <v>29.16</v>
      </c>
      <c r="I37" s="43">
        <f t="shared" si="48"/>
        <v>116.64</v>
      </c>
      <c r="J37" s="30">
        <v>0</v>
      </c>
      <c r="K37" s="31">
        <v>0</v>
      </c>
      <c r="L37" s="31">
        <v>0</v>
      </c>
      <c r="M37" s="27">
        <f t="shared" si="65"/>
        <v>0</v>
      </c>
      <c r="N37" s="32">
        <f t="shared" si="49"/>
        <v>4000</v>
      </c>
      <c r="O37" s="2">
        <f t="shared" si="50"/>
        <v>23328</v>
      </c>
      <c r="P37" s="2">
        <f t="shared" si="51"/>
        <v>31104</v>
      </c>
      <c r="Q37" s="44">
        <v>6</v>
      </c>
      <c r="R37" s="45">
        <v>0</v>
      </c>
      <c r="S37" s="46">
        <f t="shared" si="52"/>
        <v>9.7200000000000006</v>
      </c>
      <c r="T37" s="47">
        <f t="shared" si="53"/>
        <v>38.880000000000003</v>
      </c>
      <c r="U37" s="47">
        <f t="shared" si="54"/>
        <v>0</v>
      </c>
      <c r="V37" s="48">
        <f t="shared" si="59"/>
        <v>0</v>
      </c>
      <c r="W37" s="49">
        <f>SUM(V32:V37)</f>
        <v>-15.600000000000001</v>
      </c>
      <c r="X37" s="56">
        <f t="shared" si="60"/>
        <v>0.1234567901234568</v>
      </c>
      <c r="Y37" s="57">
        <v>0.95</v>
      </c>
      <c r="Z37" s="58">
        <f t="shared" si="61"/>
        <v>9.234</v>
      </c>
      <c r="AA37" s="58">
        <f t="shared" si="62"/>
        <v>0.12995451591942822</v>
      </c>
      <c r="AB37" s="48">
        <f t="shared" si="63"/>
        <v>0</v>
      </c>
      <c r="AC37" s="54">
        <f>SUM(AB32:AB37)</f>
        <v>-10.399999999999991</v>
      </c>
      <c r="AD37" s="54">
        <f>SUM(AE37:AI37)</f>
        <v>14.52</v>
      </c>
      <c r="AE37" s="2">
        <f t="shared" si="55"/>
        <v>9.7200000000000006</v>
      </c>
      <c r="AF37" s="59">
        <f t="shared" si="64"/>
        <v>3.24</v>
      </c>
      <c r="AG37" s="2">
        <f t="shared" si="66"/>
        <v>1.08</v>
      </c>
      <c r="AH37" s="2">
        <f t="shared" si="67"/>
        <v>0.36</v>
      </c>
      <c r="AI37" s="2">
        <f>S33</f>
        <v>0.12</v>
      </c>
    </row>
    <row r="38" spans="1:35" ht="18.75" x14ac:dyDescent="0.25">
      <c r="A38" s="23">
        <v>8</v>
      </c>
      <c r="B38" s="24">
        <f t="shared" si="56"/>
        <v>2187</v>
      </c>
      <c r="C38" s="25">
        <v>100</v>
      </c>
      <c r="D38" s="26">
        <f t="shared" si="46"/>
        <v>87480</v>
      </c>
      <c r="E38" s="23">
        <v>8</v>
      </c>
      <c r="F38" s="27">
        <f t="shared" si="47"/>
        <v>874.8</v>
      </c>
      <c r="G38" s="30">
        <f t="shared" si="57"/>
        <v>8748000</v>
      </c>
      <c r="H38" s="55">
        <f t="shared" si="58"/>
        <v>87.48</v>
      </c>
      <c r="I38" s="55">
        <f t="shared" si="48"/>
        <v>349.92</v>
      </c>
      <c r="J38" s="30">
        <v>0</v>
      </c>
      <c r="K38" s="31">
        <v>0</v>
      </c>
      <c r="L38" s="31">
        <v>0</v>
      </c>
      <c r="M38" s="27">
        <f t="shared" si="65"/>
        <v>0</v>
      </c>
      <c r="N38" s="32">
        <f t="shared" si="49"/>
        <v>4000</v>
      </c>
      <c r="O38" s="2">
        <f t="shared" si="50"/>
        <v>69984</v>
      </c>
      <c r="P38" s="2">
        <f t="shared" si="51"/>
        <v>93312</v>
      </c>
      <c r="Q38" s="44">
        <v>7</v>
      </c>
      <c r="R38" s="45">
        <v>0</v>
      </c>
      <c r="S38" s="46">
        <f t="shared" si="52"/>
        <v>29.16</v>
      </c>
      <c r="T38" s="47">
        <f t="shared" si="53"/>
        <v>116.64</v>
      </c>
      <c r="U38" s="47">
        <f t="shared" si="54"/>
        <v>0</v>
      </c>
      <c r="V38" s="48">
        <f t="shared" si="59"/>
        <v>0</v>
      </c>
      <c r="W38" s="49">
        <f>SUM(V32:V38)</f>
        <v>-15.600000000000001</v>
      </c>
      <c r="X38" s="56">
        <f t="shared" si="60"/>
        <v>4.1152263374485597E-2</v>
      </c>
      <c r="Y38" s="57">
        <v>0.95</v>
      </c>
      <c r="Z38" s="58">
        <f t="shared" si="61"/>
        <v>27.701999999999998</v>
      </c>
      <c r="AA38" s="58">
        <f t="shared" si="62"/>
        <v>4.3318171973142736E-2</v>
      </c>
      <c r="AB38" s="48">
        <f t="shared" si="63"/>
        <v>0</v>
      </c>
      <c r="AC38" s="54">
        <f>SUM(AB32:AB38)</f>
        <v>-10.399999999999991</v>
      </c>
      <c r="AD38" s="54">
        <f>SUM(AE38:AI38)</f>
        <v>43.56</v>
      </c>
      <c r="AE38" s="2">
        <f t="shared" si="55"/>
        <v>29.16</v>
      </c>
      <c r="AF38" s="59">
        <f t="shared" si="64"/>
        <v>9.7200000000000006</v>
      </c>
      <c r="AG38" s="2">
        <f t="shared" si="66"/>
        <v>3.24</v>
      </c>
      <c r="AH38" s="2">
        <f t="shared" si="67"/>
        <v>1.08</v>
      </c>
      <c r="AI38" s="2">
        <f>S34</f>
        <v>0.36</v>
      </c>
    </row>
    <row r="39" spans="1:35" ht="18.75" x14ac:dyDescent="0.25">
      <c r="A39" s="62">
        <v>9</v>
      </c>
      <c r="B39" s="24">
        <f t="shared" si="56"/>
        <v>6561</v>
      </c>
      <c r="C39" s="25">
        <v>100</v>
      </c>
      <c r="D39" s="26">
        <f t="shared" si="46"/>
        <v>262440</v>
      </c>
      <c r="E39" s="23">
        <v>9</v>
      </c>
      <c r="F39" s="27">
        <f t="shared" si="47"/>
        <v>2624.4</v>
      </c>
      <c r="G39" s="28">
        <f t="shared" si="57"/>
        <v>26244000</v>
      </c>
      <c r="H39" s="29">
        <f t="shared" si="58"/>
        <v>262.44</v>
      </c>
      <c r="I39" s="29">
        <f t="shared" si="48"/>
        <v>1049.76</v>
      </c>
      <c r="J39" s="30">
        <v>0</v>
      </c>
      <c r="K39" s="31">
        <v>0</v>
      </c>
      <c r="L39" s="31">
        <v>0</v>
      </c>
      <c r="M39" s="27">
        <f t="shared" si="65"/>
        <v>0</v>
      </c>
      <c r="N39" s="32">
        <f t="shared" si="49"/>
        <v>4000</v>
      </c>
      <c r="O39" s="2">
        <f t="shared" si="50"/>
        <v>209952</v>
      </c>
      <c r="P39" s="2">
        <f t="shared" si="51"/>
        <v>279936</v>
      </c>
      <c r="Q39" s="44">
        <v>8</v>
      </c>
      <c r="R39" s="45">
        <v>0</v>
      </c>
      <c r="S39" s="46">
        <f t="shared" si="52"/>
        <v>87.48</v>
      </c>
      <c r="T39" s="47">
        <f t="shared" si="53"/>
        <v>349.92</v>
      </c>
      <c r="U39" s="47">
        <f t="shared" si="54"/>
        <v>0</v>
      </c>
      <c r="V39" s="48">
        <f t="shared" si="59"/>
        <v>0</v>
      </c>
      <c r="W39" s="49">
        <f>SUM(V32:V39)</f>
        <v>-15.600000000000001</v>
      </c>
      <c r="X39" s="56">
        <f t="shared" si="60"/>
        <v>1.3717421124828533E-2</v>
      </c>
      <c r="Y39" s="57">
        <v>0.95</v>
      </c>
      <c r="Z39" s="58">
        <f t="shared" si="61"/>
        <v>83.105999999999995</v>
      </c>
      <c r="AA39" s="58">
        <f t="shared" si="62"/>
        <v>1.4439390657714246E-2</v>
      </c>
      <c r="AB39" s="48">
        <f t="shared" si="63"/>
        <v>0</v>
      </c>
      <c r="AC39" s="54">
        <f>SUM(AB32:AB39)</f>
        <v>-10.399999999999991</v>
      </c>
      <c r="AD39" s="54">
        <f>SUM(AE39:AI39)</f>
        <v>130.68</v>
      </c>
      <c r="AE39" s="2">
        <f t="shared" si="55"/>
        <v>87.48</v>
      </c>
      <c r="AF39" s="59">
        <f t="shared" si="64"/>
        <v>29.16</v>
      </c>
      <c r="AG39" s="2">
        <f t="shared" si="66"/>
        <v>9.7200000000000006</v>
      </c>
      <c r="AH39" s="2">
        <f t="shared" si="67"/>
        <v>3.24</v>
      </c>
      <c r="AI39" s="2">
        <f>S35</f>
        <v>1.08</v>
      </c>
    </row>
    <row r="40" spans="1:35" ht="18.75" x14ac:dyDescent="0.25">
      <c r="A40" s="62">
        <v>10</v>
      </c>
      <c r="B40" s="24">
        <f t="shared" si="56"/>
        <v>19683</v>
      </c>
      <c r="C40" s="25">
        <v>100</v>
      </c>
      <c r="D40" s="26">
        <f t="shared" si="46"/>
        <v>787320</v>
      </c>
      <c r="E40" s="23">
        <v>10</v>
      </c>
      <c r="F40" s="27">
        <f t="shared" si="47"/>
        <v>7873.2</v>
      </c>
      <c r="G40" s="30">
        <f t="shared" si="57"/>
        <v>78732000</v>
      </c>
      <c r="H40" s="43">
        <f t="shared" si="58"/>
        <v>787.32</v>
      </c>
      <c r="I40" s="43"/>
      <c r="J40" s="30">
        <v>0</v>
      </c>
      <c r="K40" s="31">
        <v>0</v>
      </c>
      <c r="L40" s="31">
        <v>0</v>
      </c>
      <c r="M40" s="27">
        <f t="shared" si="65"/>
        <v>0</v>
      </c>
      <c r="N40" s="32">
        <f t="shared" si="49"/>
        <v>4000</v>
      </c>
      <c r="O40" s="2">
        <f t="shared" si="50"/>
        <v>629856</v>
      </c>
      <c r="P40" s="2">
        <f t="shared" si="51"/>
        <v>839808</v>
      </c>
      <c r="Q40" s="44">
        <v>9</v>
      </c>
      <c r="R40" s="45">
        <v>0</v>
      </c>
      <c r="S40" s="46">
        <f t="shared" si="52"/>
        <v>262.44</v>
      </c>
      <c r="T40" s="47"/>
      <c r="U40" s="47">
        <f t="shared" si="54"/>
        <v>0</v>
      </c>
      <c r="V40" s="48">
        <f t="shared" si="59"/>
        <v>0</v>
      </c>
      <c r="W40" s="49">
        <f>SUM(V32:V40)</f>
        <v>-15.600000000000001</v>
      </c>
      <c r="X40" s="56">
        <f t="shared" si="60"/>
        <v>4.5724737082761778E-3</v>
      </c>
      <c r="Y40" s="57">
        <v>0.95</v>
      </c>
      <c r="Z40" s="58">
        <f t="shared" si="61"/>
        <v>249.31799999999998</v>
      </c>
      <c r="AA40" s="58">
        <f t="shared" si="62"/>
        <v>4.8131302192380822E-3</v>
      </c>
      <c r="AB40" s="48">
        <f t="shared" si="63"/>
        <v>0</v>
      </c>
      <c r="AC40" s="54">
        <f>SUM(AB32:AB40)</f>
        <v>-10.399999999999991</v>
      </c>
      <c r="AD40" s="54">
        <f>SUM(AE40:AI40)</f>
        <v>392.04000000000008</v>
      </c>
      <c r="AE40" s="2">
        <f t="shared" si="55"/>
        <v>262.44</v>
      </c>
      <c r="AF40" s="59">
        <f t="shared" si="64"/>
        <v>87.48</v>
      </c>
      <c r="AG40" s="2">
        <f t="shared" si="66"/>
        <v>29.16</v>
      </c>
      <c r="AH40" s="2">
        <f t="shared" si="67"/>
        <v>9.7200000000000006</v>
      </c>
      <c r="AI40" s="2">
        <f>S36</f>
        <v>3.24</v>
      </c>
    </row>
    <row r="42" spans="1:35" x14ac:dyDescent="0.25">
      <c r="P42" s="1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FTU</dc:creator>
  <cp:lastModifiedBy>FTU</cp:lastModifiedBy>
  <dcterms:created xsi:type="dcterms:W3CDTF">2014-07-10T11:32:31Z</dcterms:created>
  <dcterms:modified xsi:type="dcterms:W3CDTF">2014-07-10T11:39:37Z</dcterms:modified>
</cp:coreProperties>
</file>