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12585"/>
  </bookViews>
  <sheets>
    <sheet name="lookup" sheetId="1" r:id="rId1"/>
  </sheets>
  <externalReferences>
    <externalReference r:id="rId2"/>
  </externalReferences>
  <definedNames>
    <definedName name="_xlnm._FilterDatabase" localSheetId="0" hidden="1">lookup!$A$2:$D$30</definedName>
    <definedName name="AUDCAD" localSheetId="0">lookup!#REF!</definedName>
    <definedName name="AUDCHF" localSheetId="0">lookup!#REF!</definedName>
    <definedName name="AUDJPY" localSheetId="0">lookup!#REF!</definedName>
    <definedName name="AUDNZD" localSheetId="0">lookup!#REF!</definedName>
    <definedName name="AUDUSD" localSheetId="0">lookup!#REF!</definedName>
    <definedName name="CADCHF" localSheetId="0">lookup!#REF!</definedName>
    <definedName name="CADJPY" localSheetId="0">lookup!#REF!</definedName>
    <definedName name="CHFJPY" localSheetId="0">lookup!#REF!</definedName>
    <definedName name="EURAUD" localSheetId="0">lookup!#REF!</definedName>
    <definedName name="EURCAD" localSheetId="0">lookup!#REF!</definedName>
    <definedName name="EURCHF" localSheetId="0">lookup!#REF!</definedName>
    <definedName name="EURGBP" localSheetId="0">lookup!#REF!</definedName>
    <definedName name="EURJPY" localSheetId="0">lookup!#REF!</definedName>
    <definedName name="EURNZD" localSheetId="0">lookup!#REF!</definedName>
    <definedName name="EURUSD" localSheetId="0">lookup!#REF!</definedName>
    <definedName name="GBPAUD" localSheetId="0">lookup!#REF!</definedName>
    <definedName name="GBPCAD" localSheetId="0">lookup!#REF!</definedName>
    <definedName name="GBPCHF" localSheetId="0">lookup!#REF!</definedName>
    <definedName name="GBPJPY" localSheetId="0">lookup!#REF!</definedName>
    <definedName name="GBPNZD" localSheetId="0">lookup!#REF!</definedName>
    <definedName name="GBPUSD" localSheetId="0">lookup!#REF!</definedName>
    <definedName name="NZDCAD" localSheetId="0">lookup!#REF!</definedName>
    <definedName name="NZDCHF" localSheetId="0">lookup!#REF!</definedName>
    <definedName name="NZDJPY" localSheetId="0">lookup!#REF!</definedName>
    <definedName name="NZDUSD" localSheetId="0">lookup!#REF!</definedName>
    <definedName name="USDCAD" localSheetId="0">lookup!#REF!</definedName>
    <definedName name="USDCHF" localSheetId="0">lookup!#REF!</definedName>
    <definedName name="USDJPY" localSheetId="0">lookup!#REF!</definedName>
  </definedNames>
  <calcPr calcId="145621"/>
</workbook>
</file>

<file path=xl/calcChain.xml><?xml version="1.0" encoding="utf-8"?>
<calcChain xmlns="http://schemas.openxmlformats.org/spreadsheetml/2006/main">
  <c r="F24" i="1" l="1"/>
  <c r="G24" i="1" s="1"/>
  <c r="F25" i="1"/>
  <c r="G25" i="1" s="1"/>
  <c r="F26" i="1"/>
  <c r="G26" i="1" s="1"/>
  <c r="F28" i="1"/>
  <c r="G28" i="1" s="1"/>
  <c r="F29" i="1"/>
  <c r="G29" i="1" s="1"/>
  <c r="F30" i="1"/>
  <c r="G30" i="1" s="1"/>
  <c r="B33" i="1"/>
  <c r="C33" i="1"/>
  <c r="B32" i="1"/>
  <c r="C32" i="1"/>
  <c r="F10" i="1" s="1"/>
  <c r="G10" i="1" s="1"/>
  <c r="E27" i="1"/>
  <c r="E6" i="1"/>
  <c r="E23" i="1"/>
  <c r="F20" i="1"/>
  <c r="G20" i="1" s="1"/>
  <c r="C36" i="1"/>
  <c r="E17" i="1"/>
  <c r="F12" i="1"/>
  <c r="G12" i="1" s="1"/>
  <c r="C35" i="1"/>
  <c r="D16" i="1"/>
  <c r="D14" i="1"/>
  <c r="D12" i="1"/>
  <c r="E7" i="1"/>
  <c r="E11" i="1"/>
  <c r="C34" i="1"/>
  <c r="F3" i="1" l="1"/>
  <c r="G3" i="1" s="1"/>
  <c r="F27" i="1"/>
  <c r="G27" i="1" s="1"/>
  <c r="F23" i="1"/>
  <c r="G23" i="1" s="1"/>
  <c r="F19" i="1"/>
  <c r="G19" i="1" s="1"/>
  <c r="F15" i="1"/>
  <c r="G15" i="1" s="1"/>
  <c r="F11" i="1"/>
  <c r="G11" i="1" s="1"/>
  <c r="F7" i="1"/>
  <c r="G7" i="1" s="1"/>
  <c r="F22" i="1"/>
  <c r="G22" i="1" s="1"/>
  <c r="F18" i="1"/>
  <c r="G18" i="1" s="1"/>
  <c r="F14" i="1"/>
  <c r="G14" i="1" s="1"/>
  <c r="F6" i="1"/>
  <c r="G6" i="1" s="1"/>
  <c r="F21" i="1"/>
  <c r="G21" i="1" s="1"/>
  <c r="F17" i="1"/>
  <c r="G17" i="1" s="1"/>
  <c r="J35" i="1" s="1"/>
  <c r="F13" i="1"/>
  <c r="G13" i="1" s="1"/>
  <c r="F5" i="1"/>
  <c r="G5" i="1" s="1"/>
  <c r="F16" i="1"/>
  <c r="G16" i="1" s="1"/>
  <c r="F4" i="1"/>
  <c r="G4" i="1" s="1"/>
  <c r="D18" i="1"/>
  <c r="D23" i="1"/>
  <c r="D22" i="1"/>
  <c r="D15" i="1"/>
  <c r="B37" i="1"/>
  <c r="B35" i="1"/>
  <c r="C37" i="1"/>
  <c r="C31" i="1"/>
  <c r="D3" i="1"/>
  <c r="D9" i="1"/>
  <c r="D28" i="1"/>
  <c r="D6" i="1"/>
  <c r="D8" i="1"/>
  <c r="D26" i="1"/>
  <c r="B31" i="1"/>
  <c r="B36" i="1"/>
  <c r="B34" i="1"/>
  <c r="D4" i="1"/>
  <c r="E21" i="1"/>
  <c r="E30" i="1"/>
  <c r="E26" i="1"/>
  <c r="E10" i="1"/>
  <c r="E5" i="1"/>
  <c r="E9" i="1"/>
  <c r="E22" i="1"/>
  <c r="D10" i="1"/>
  <c r="E15" i="1"/>
  <c r="D13" i="1"/>
  <c r="E14" i="1"/>
  <c r="E16" i="1"/>
  <c r="D20" i="1"/>
  <c r="D24" i="1"/>
  <c r="D11" i="1"/>
  <c r="D5" i="1"/>
  <c r="D19" i="1"/>
  <c r="E19" i="1" l="1"/>
  <c r="F8" i="1"/>
  <c r="G8" i="1" s="1"/>
  <c r="F9" i="1"/>
  <c r="G9" i="1" s="1"/>
  <c r="E12" i="1"/>
  <c r="E18" i="1" l="1"/>
  <c r="D7" i="1"/>
  <c r="D21" i="1"/>
  <c r="E28" i="1"/>
  <c r="E3" i="1"/>
  <c r="D17" i="1"/>
  <c r="E24" i="1"/>
  <c r="D25" i="1"/>
  <c r="D27" i="1"/>
  <c r="D29" i="1"/>
  <c r="D30" i="1"/>
  <c r="E25" i="1" l="1"/>
  <c r="E29" i="1"/>
  <c r="E20" i="1"/>
  <c r="E4" i="1"/>
  <c r="E13" i="1"/>
  <c r="E8" i="1"/>
</calcChain>
</file>

<file path=xl/connections.xml><?xml version="1.0" encoding="utf-8"?>
<connections xmlns="http://schemas.openxmlformats.org/spreadsheetml/2006/main">
  <connection id="1" name="AUDCAD" type="6" refreshedVersion="4" background="1" saveData="1">
    <textPr prompt="0" sourceFile="D:\Forex\Oanda91180\experts\files\AUDCAD.txt" comma="1" semicolon="1">
      <textFields>
        <textField/>
      </textFields>
    </textPr>
  </connection>
  <connection id="2" name="AUDCHF" type="6" refreshedVersion="4" background="1" saveData="1">
    <textPr prompt="0" sourceFile="D:\Forex\Oanda91180\experts\files\AUDCHF.txt" comma="1" semicolon="1">
      <textFields>
        <textField/>
      </textFields>
    </textPr>
  </connection>
  <connection id="3" name="AUDJPY" type="6" refreshedVersion="4" background="1" saveData="1">
    <textPr prompt="0" sourceFile="D:\Forex\Oanda91180\experts\files\AUDJPY.txt" comma="1" semicolon="1">
      <textFields>
        <textField/>
      </textFields>
    </textPr>
  </connection>
  <connection id="4" name="AUDNZD" type="6" refreshedVersion="4" background="1" saveData="1">
    <textPr prompt="0" sourceFile="D:\Forex\Oanda91180\experts\files\AUDNZD.txt" comma="1" semicolon="1">
      <textFields>
        <textField/>
      </textFields>
    </textPr>
  </connection>
  <connection id="5" name="AUDUSD" type="6" refreshedVersion="4" background="1" saveData="1">
    <textPr prompt="0" sourceFile="D:\Forex\Oanda91180\experts\files\AUDUSD.txt" comma="1" semicolon="1">
      <textFields>
        <textField/>
      </textFields>
    </textPr>
  </connection>
  <connection id="6" name="CADCHF" type="6" refreshedVersion="4" background="1" saveData="1">
    <textPr prompt="0" sourceFile="D:\Forex\Oanda91180\experts\files\CADCHF.txt" comma="1" semicolon="1">
      <textFields>
        <textField/>
      </textFields>
    </textPr>
  </connection>
  <connection id="7" name="CADJPY" type="6" refreshedVersion="4" background="1" saveData="1">
    <textPr prompt="0" sourceFile="D:\Forex\Oanda91180\experts\files\CADJPY.txt" comma="1" semicolon="1">
      <textFields>
        <textField/>
      </textFields>
    </textPr>
  </connection>
  <connection id="8" name="CHFJPY" type="6" refreshedVersion="4" background="1" saveData="1">
    <textPr prompt="0" sourceFile="D:\Forex\Oanda91180\experts\files\CHFJPY.txt" comma="1" semicolon="1">
      <textFields>
        <textField/>
      </textFields>
    </textPr>
  </connection>
  <connection id="9" name="EURAUD" type="6" refreshedVersion="4" background="1" saveData="1">
    <textPr prompt="0" sourceFile="D:\Forex\Oanda91180\experts\files\EURAUD.txt" comma="1" semicolon="1">
      <textFields>
        <textField/>
      </textFields>
    </textPr>
  </connection>
  <connection id="10" name="EURCAD" type="6" refreshedVersion="4" background="1" saveData="1">
    <textPr prompt="0" sourceFile="D:\Forex\Oanda91180\experts\files\EURCAD.txt" comma="1" semicolon="1">
      <textFields>
        <textField/>
      </textFields>
    </textPr>
  </connection>
  <connection id="11" name="EURCHF" type="6" refreshedVersion="4" background="1" saveData="1">
    <textPr prompt="0" sourceFile="D:\Forex\Oanda91180\experts\files\EURCHF.txt" comma="1" semicolon="1">
      <textFields>
        <textField/>
      </textFields>
    </textPr>
  </connection>
  <connection id="12" name="EURGBP" type="6" refreshedVersion="4" background="1" saveData="1">
    <textPr prompt="0" sourceFile="D:\Forex\Oanda91180\experts\files\EURGBP.txt" comma="1" semicolon="1">
      <textFields>
        <textField/>
      </textFields>
    </textPr>
  </connection>
  <connection id="13" name="EURJPY" type="6" refreshedVersion="4" background="1" saveData="1">
    <textPr prompt="0" sourceFile="D:\Forex\Oanda91180\experts\files\EURJPY.txt" comma="1" semicolon="1">
      <textFields>
        <textField/>
      </textFields>
    </textPr>
  </connection>
  <connection id="14" name="EURNZD" type="6" refreshedVersion="4" background="1" saveData="1">
    <textPr prompt="0" sourceFile="D:\Forex\Oanda91180\experts\files\EURNZD.txt" comma="1" semicolon="1">
      <textFields>
        <textField/>
      </textFields>
    </textPr>
  </connection>
  <connection id="15" name="EURUSD" type="6" refreshedVersion="4" background="1" saveData="1">
    <textPr prompt="0" sourceFile="D:\Forex\Oanda91180\experts\files\EURUSD.txt" comma="1" semicolon="1">
      <textFields>
        <textField/>
      </textFields>
    </textPr>
  </connection>
  <connection id="16" name="GBPAUD" type="6" refreshedVersion="4" background="1" saveData="1">
    <textPr prompt="0" sourceFile="D:\Forex\Oanda91180\experts\files\GBPAUD.txt" comma="1" semicolon="1">
      <textFields count="3">
        <textField type="text"/>
        <textField/>
        <textField/>
      </textFields>
    </textPr>
  </connection>
  <connection id="17" name="GBPCAD" type="6" refreshedVersion="4" background="1" saveData="1">
    <textPr prompt="0" sourceFile="D:\Forex\Oanda91180\experts\files\GBPCAD.txt" comma="1" semicolon="1">
      <textFields>
        <textField/>
      </textFields>
    </textPr>
  </connection>
  <connection id="18" name="GBPCHF" type="6" refreshedVersion="4" background="1" saveData="1">
    <textPr prompt="0" sourceFile="D:\Forex\Oanda91180\experts\files\GBPCHF.txt" comma="1" semicolon="1">
      <textFields>
        <textField/>
      </textFields>
    </textPr>
  </connection>
  <connection id="19" name="GBPJPY" type="6" refreshedVersion="4" background="1" saveData="1">
    <textPr prompt="0" sourceFile="D:\Forex\Oanda91180\experts\files\GBPJPY.txt" comma="1" semicolon="1">
      <textFields>
        <textField/>
      </textFields>
    </textPr>
  </connection>
  <connection id="20" name="GBPNZD" type="6" refreshedVersion="4" background="1" saveData="1">
    <textPr prompt="0" sourceFile="D:\Forex\Oanda91180\experts\files\GBPNZD.txt" comma="1" semicolon="1">
      <textFields>
        <textField/>
      </textFields>
    </textPr>
  </connection>
  <connection id="21" name="GBPUSD" type="6" refreshedVersion="4" background="1" saveData="1">
    <textPr prompt="0" sourceFile="D:\Forex\Oanda91180\experts\files\GBPUSD.txt" comma="1" semicolon="1">
      <textFields>
        <textField/>
      </textFields>
    </textPr>
  </connection>
  <connection id="22" name="NZDCAD" type="6" refreshedVersion="4" background="1" saveData="1">
    <textPr prompt="0" sourceFile="D:\Forex\Oanda91180\experts\files\NZDCAD.txt" comma="1" semicolon="1">
      <textFields>
        <textField/>
      </textFields>
    </textPr>
  </connection>
  <connection id="23" name="NZDCHF" type="6" refreshedVersion="4" background="1" saveData="1">
    <textPr prompt="0" sourceFile="D:\Forex\Oanda91180\experts\files\NZDCHF.txt" comma="1" semicolon="1">
      <textFields>
        <textField/>
      </textFields>
    </textPr>
  </connection>
  <connection id="24" name="NZDJPY" type="6" refreshedVersion="4" background="1" saveData="1">
    <textPr prompt="0" sourceFile="D:\Forex\Oanda91180\experts\files\NZDJPY.txt" comma="1" semicolon="1">
      <textFields>
        <textField/>
      </textFields>
    </textPr>
  </connection>
  <connection id="25" name="NZDUSD" type="6" refreshedVersion="4" background="1" saveData="1">
    <textPr prompt="0" sourceFile="D:\Forex\Oanda91180\experts\files\NZDUSD.txt" comma="1" semicolon="1">
      <textFields>
        <textField/>
      </textFields>
    </textPr>
  </connection>
  <connection id="26" name="USDCAD" type="6" refreshedVersion="4" background="1" saveData="1">
    <textPr prompt="0" sourceFile="D:\Forex\Oanda91180\experts\files\USDCAD.txt" comma="1" semicolon="1">
      <textFields>
        <textField/>
      </textFields>
    </textPr>
  </connection>
  <connection id="27" name="USDCHF" type="6" refreshedVersion="4" background="1" saveData="1">
    <textPr prompt="0" sourceFile="D:\Forex\Oanda91180\experts\files\USDCHF.txt" comma="1" semicolon="1">
      <textFields>
        <textField/>
      </textFields>
    </textPr>
  </connection>
  <connection id="28" name="USDJPY" type="6" refreshedVersion="4" background="1" saveData="1">
    <textPr prompt="0" sourceFile="D:\Forex\Oanda91180\experts\files\USDJPY.txt" comma="1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<sst xmlns="http://schemas.openxmlformats.org/spreadsheetml/2006/main" count="109" uniqueCount="104">
  <si>
    <t>spread</t>
  </si>
  <si>
    <t>symbol</t>
  </si>
  <si>
    <t>bid</t>
  </si>
  <si>
    <t>ask</t>
  </si>
  <si>
    <t>pipval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</si>
  <si>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</si>
  <si>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</si>
  <si>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</si>
  <si>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</si>
  <si>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</si>
  <si>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</si>
  <si>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</si>
  <si>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</si>
  <si>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</si>
  <si>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</si>
  <si>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</si>
  <si>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</si>
  <si>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</si>
  <si>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</si>
  <si>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</si>
  <si>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</si>
  <si>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</si>
  <si>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</si>
  <si>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</si>
  <si>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</si>
  <si>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</si>
  <si>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</si>
  <si>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</si>
  <si>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</si>
  <si>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</si>
  <si>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</si>
  <si>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</si>
  <si>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</si>
  <si>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CADUSD</t>
  </si>
  <si>
    <t>CHFUSD</t>
  </si>
  <si>
    <t>JPYUSD</t>
  </si>
  <si>
    <t>USDAUD</t>
  </si>
  <si>
    <t>USDEUR</t>
  </si>
  <si>
    <t>USDGBP</t>
  </si>
  <si>
    <t>USDNZD</t>
  </si>
  <si>
    <t>USDUSD</t>
  </si>
  <si>
    <t>exposure</t>
  </si>
  <si>
    <t>margin</t>
  </si>
  <si>
    <t>lev=</t>
  </si>
  <si>
    <t>mt4 formulas when using dde</t>
  </si>
  <si>
    <t>'MT4'|BID!AUDCAD</t>
  </si>
  <si>
    <t>'MT4'|ASK!AUDCAD</t>
  </si>
  <si>
    <t>'MT4'|BID!AUDCHF</t>
  </si>
  <si>
    <t>'MT4'|ASK!AUDCHF</t>
  </si>
  <si>
    <t>'MT4'|BID!AUDJPY</t>
  </si>
  <si>
    <t>'MT4'|ASK!AUDJPY</t>
  </si>
  <si>
    <t>'MT4'|BID!AUDNZD</t>
  </si>
  <si>
    <t>'MT4'|ASK!AUDNZD</t>
  </si>
  <si>
    <t>'MT4'|BID!AUDUSD</t>
  </si>
  <si>
    <t>'MT4'|ASK!AUDUSD</t>
  </si>
  <si>
    <t>'MT4'|BID!CADCHF</t>
  </si>
  <si>
    <t>'MT4'|ASK!CADCHF</t>
  </si>
  <si>
    <t>'MT4'|BID!CADJPY</t>
  </si>
  <si>
    <t>'MT4'|ASK!CADJPY</t>
  </si>
  <si>
    <t>'MT4'|BID!CHFJPY</t>
  </si>
  <si>
    <t>'MT4'|ASK!CHFJPY</t>
  </si>
  <si>
    <t>'MT4'|BID!EURAUD</t>
  </si>
  <si>
    <t>'MT4'|ASK!EURAUD</t>
  </si>
  <si>
    <t>'MT4'|BID!EURCAD</t>
  </si>
  <si>
    <t>'MT4'|ASK!EURCAD</t>
  </si>
  <si>
    <t>'MT4'|BID!EURCHF</t>
  </si>
  <si>
    <t>'MT4'|ASK!EURCHF</t>
  </si>
  <si>
    <t>'MT4'|BID!EURGBP</t>
  </si>
  <si>
    <t>'MT4'|ASK!EURGBP</t>
  </si>
  <si>
    <t>'MT4'|BID!EURJPY</t>
  </si>
  <si>
    <t>'MT4'|ASK!EURJPY</t>
  </si>
  <si>
    <t>'MT4'|BID!EURNZD</t>
  </si>
  <si>
    <t>'MT4'|ASK!EURNZD</t>
  </si>
  <si>
    <t>'MT4'|BID!EURUSD</t>
  </si>
  <si>
    <t>'MT4'|ASK!EURUSD</t>
  </si>
  <si>
    <t>'MT4'|BID!GBPAUD</t>
  </si>
  <si>
    <t>'MT4'|ASK!GBPAUD</t>
  </si>
  <si>
    <t>'MT4'|BID!GBPCAD</t>
  </si>
  <si>
    <t>'MT4'|ASK!GBPCAD</t>
  </si>
  <si>
    <t>'MT4'|BID!GBPCHF</t>
  </si>
  <si>
    <t>'MT4'|ASK!GBPCHF</t>
  </si>
  <si>
    <t>'MT4'|BID!GBPJPY</t>
  </si>
  <si>
    <t>'MT4'|ASK!GBPJPY</t>
  </si>
  <si>
    <t>'MT4'|BID!GBPNZD</t>
  </si>
  <si>
    <t>'MT4'|ASK!GBPNZD</t>
  </si>
  <si>
    <t>'MT4'|BID!GBPUSD</t>
  </si>
  <si>
    <t>'MT4'|ASK!GBPUSD</t>
  </si>
  <si>
    <t>'MT4'|BID!NZDCAD</t>
  </si>
  <si>
    <t>'MT4'|ASK!NZDCAD</t>
  </si>
  <si>
    <t>'MT4'|BID!NZDCHF</t>
  </si>
  <si>
    <t>'MT4'|ASK!NZDCHF</t>
  </si>
  <si>
    <t>'MT4'|BID!NZDJPY</t>
  </si>
  <si>
    <t>'MT4'|ASK!NZDJPY</t>
  </si>
  <si>
    <t>'MT4'|BID!NZDUSD</t>
  </si>
  <si>
    <t>'MT4'|ASK!NZDUSD</t>
  </si>
  <si>
    <t>'MT4'|BID!USDCAD</t>
  </si>
  <si>
    <t>'MT4'|ASK!USDCAD</t>
  </si>
  <si>
    <t>'MT4'|BID!USDCHF</t>
  </si>
  <si>
    <t>'MT4'|ASK!USDCHF</t>
  </si>
  <si>
    <t>'MT4'|BID!USDJPY</t>
  </si>
  <si>
    <t>'MT4'|ASK!USDJPY</t>
  </si>
  <si>
    <t>1 lot=</t>
  </si>
  <si>
    <t>Example changing values of cells when entry changes</t>
  </si>
  <si>
    <t>change the symbol to any from the green list, not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</si>
</sst>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;@"/>
    <numFmt numFmtId="165" formatCode="#,##0;[Red]#,##0"/>
    <numFmt numFmtId="166" formatCode="0.0"/>
    <numFmt numFmtId="167" formatCode="[$-409]h:mm\ AM/PM;@"/>
    <numFmt numFmtId="168" formatCode="#,##0.00000;[Red]#,##0.00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 applyFill="1" applyBorder="1"/>
    <xf numFmtId="0" fontId="0" fillId="0" borderId="0" xfId="0" applyFill="1" applyBorder="1"/>
    <xf numFmtId="165" fontId="0" fillId="0" borderId="0" xfId="0" applyNumberFormat="1" applyFill="1" applyBorder="1"/>
    <xf numFmtId="166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168" fontId="0" fillId="0" borderId="0" xfId="0" applyNumberFormat="1" applyFill="1" applyBorder="1"/>
    <xf numFmtId="2" fontId="0" fillId="0" borderId="0" xfId="0" applyNumberFormat="1" applyFill="1" applyBorder="1"/>
    <xf numFmtId="0" fontId="1" fillId="0" borderId="0" xfId="0" applyFont="1" applyFill="1" applyBorder="1"/>
    <xf numFmtId="168" fontId="1" fillId="0" borderId="0" xfId="0" applyNumberFormat="1" applyFont="1" applyFill="1" applyBorder="1"/>
    <xf numFmtId="0" fontId="0" fillId="0" borderId="0" xfId="0" applyFont="1" applyFill="1" applyBorder="1"/>
    <xf numFmtId="168" fontId="0" fillId="0" borderId="0" xfId="0" applyNumberFormat="1" applyFont="1" applyFill="1" applyBorder="1"/>
    <xf numFmtId="1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167" fontId="0" fillId="0" borderId="0" xfId="0" applyNumberFormat="1" applyFill="1" applyBorder="1" applyAlignment="1">
      <alignment horizontal="right"/>
    </xf>
    <xf numFmtId="0" fontId="0" fillId="2" borderId="0" xfId="0" applyNumberFormat="1" applyFont="1" applyFill="1" applyBorder="1"/>
    <xf numFmtId="168" fontId="0" fillId="2" borderId="0" xfId="0" applyNumberFormat="1" applyFill="1" applyBorder="1"/>
    <xf numFmtId="0" fontId="0" fillId="2" borderId="0" xfId="0" applyFill="1" applyBorder="1"/>
    <xf numFmtId="168" fontId="0" fillId="0" borderId="0" xfId="0" quotePrefix="1" applyNumberFormat="1" applyFill="1" applyBorder="1"/>
    <xf numFmtId="168" fontId="1" fillId="0" borderId="0" xfId="0" quotePrefix="1" applyNumberFormat="1" applyFont="1" applyFill="1" applyBorder="1"/>
    <xf numFmtId="168" fontId="0" fillId="0" borderId="0" xfId="0" quotePrefix="1" applyNumberFormat="1" applyFont="1" applyFill="1" applyBorder="1"/>
    <xf numFmtId="0" fontId="0" fillId="3" borderId="0" xfId="0" applyNumberFormat="1" applyFont="1" applyFill="1" applyBorder="1"/>
    <xf numFmtId="0" fontId="1" fillId="3" borderId="0" xfId="0" applyFont="1" applyFill="1" applyBorder="1"/>
    <xf numFmtId="0" fontId="0" fillId="3" borderId="0" xfId="0" applyFont="1" applyFill="1" applyBorder="1"/>
  </cellXfs>
  <cellStyles count="1">
    <cellStyle name="Normal" xfId="0" builtinId="0"/>
  </cellStyles>
  <dxfs count="11">
    <dxf>
      <numFmt numFmtId="169" formatCode="#,##0.000;[Red]#,##0.000"/>
    </dxf>
    <dxf>
      <numFmt numFmtId="169" formatCode="#,##0.000;[Red]#,##0.000"/>
    </dxf>
    <dxf>
      <fill>
        <patternFill>
          <bgColor rgb="FF99FF99"/>
        </patternFill>
      </fill>
    </dxf>
    <dxf>
      <fill>
        <patternFill>
          <bgColor rgb="FFFFFF99"/>
        </patternFill>
      </fill>
    </dxf>
    <dxf>
      <numFmt numFmtId="169" formatCode="#,##0.000;[Red]#,##0.000"/>
    </dxf>
    <dxf>
      <fill>
        <patternFill>
          <bgColor rgb="FF99FF99"/>
        </patternFill>
      </fill>
    </dxf>
    <dxf>
      <fill>
        <patternFill>
          <bgColor rgb="FFFF6699"/>
        </patternFill>
      </fill>
    </dxf>
    <dxf>
      <numFmt numFmtId="169" formatCode="#,##0.000;[Red]#,##0.000"/>
    </dxf>
    <dxf>
      <numFmt numFmtId="169" formatCode="#,##0.000;[Red]#,##0.000"/>
    </dxf>
    <dxf>
      <numFmt numFmtId="169" formatCode="#,##0.000;[Red]#,##0.000"/>
    </dxf>
    <dxf>
      <numFmt numFmtId="169" formatCode="#,##0.000;[Red]#,##0.000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orex\Oanda91180\experts\files\oanda91180tpx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rd"/>
      <sheetName val="hist"/>
      <sheetName val="data"/>
      <sheetName val="progress"/>
      <sheetName val="subs"/>
      <sheetName val="pivots"/>
      <sheetName val="audjpy"/>
      <sheetName val="audusd"/>
      <sheetName val="euraud"/>
      <sheetName val="eurgbp"/>
      <sheetName val="eurjpy"/>
      <sheetName val="eurusd"/>
      <sheetName val="gbpchf"/>
      <sheetName val="gbpjpy"/>
      <sheetName val="gbpusd"/>
      <sheetName val="nzdusd"/>
      <sheetName val="usdcad"/>
      <sheetName val="usdchf"/>
      <sheetName val="usdjpy"/>
      <sheetName val="eurchf"/>
      <sheetName val="audcad"/>
      <sheetName val="audchf"/>
      <sheetName val="audnzd"/>
      <sheetName val="cadchf"/>
      <sheetName val="cadjpy"/>
      <sheetName val="chfjpy"/>
      <sheetName val="eurcad"/>
      <sheetName val="eurnzd"/>
      <sheetName val="gbpaud"/>
      <sheetName val="gbpcad"/>
      <sheetName val="gbpnzd"/>
      <sheetName val="nzdcad"/>
      <sheetName val="nzdchf"/>
      <sheetName val="nzdjpy"/>
      <sheetName val="opt0"/>
      <sheetName val="opt1"/>
      <sheetName val="opt2"/>
      <sheetName val="opt3"/>
      <sheetName val="opt4"/>
      <sheetName val="opt5"/>
      <sheetName val="myS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7" sqref="B7"/>
    </sheetView>
  </sheetViews>
  <sheetFormatPr defaultColWidth="8.42578125" defaultRowHeight="15" x14ac:dyDescent="0.25"/>
  <cols>
    <col min="1" max="1" width="8.7109375" style="2" bestFit="1" customWidth="1"/>
    <col min="2" max="4" width="8.7109375" style="2" customWidth="1"/>
    <col min="5" max="5" width="8" style="2" bestFit="1" customWidth="1"/>
    <col min="6" max="6" width="9.28515625" style="2" bestFit="1" customWidth="1"/>
    <col min="7" max="8" width="8.42578125" style="2"/>
    <col min="9" max="9" width="19.140625" style="2" customWidth="1"/>
    <col min="10" max="16384" width="8.42578125" style="2"/>
  </cols>
  <sheetData>
    <row r="1" spans="1:10" x14ac:dyDescent="0.25">
      <c r="A1" s="1"/>
      <c r="B1" s="4"/>
      <c r="C1" s="4"/>
      <c r="D1" s="15" t="s">
        <v>101</v>
      </c>
      <c r="E1" s="3">
        <v>100000</v>
      </c>
      <c r="F1" s="5" t="s">
        <v>43</v>
      </c>
      <c r="G1" s="2">
        <v>50</v>
      </c>
      <c r="I1" s="14" t="s">
        <v>44</v>
      </c>
    </row>
    <row r="2" spans="1:10" x14ac:dyDescent="0.25">
      <c r="A2" s="2" t="s">
        <v>1</v>
      </c>
      <c r="B2" s="5" t="s">
        <v>2</v>
      </c>
      <c r="C2" s="5" t="s">
        <v>3</v>
      </c>
      <c r="D2" s="5" t="s">
        <v>0</v>
      </c>
      <c r="E2" s="5" t="s">
        <v>4</v>
      </c>
      <c r="F2" s="5" t="s">
        <v>41</v>
      </c>
      <c r="G2" s="5" t="s">
        <v>42</v>
      </c>
      <c r="I2" s="5" t="s">
        <v>2</v>
      </c>
      <c r="J2" s="5" t="s">
        <v>3</v>
      </c>
    </row>
    <row r="3" spans="1:10" x14ac:dyDescent="0.25">
      <c r="A3" s="22" t="s">
        <v>5</v>
      </c>
      <c r="B3" s="6">
        <v>1.0480700000000001</v>
      </c>
      <c r="C3" s="6">
        <v>1.0488299999999999</v>
      </c>
      <c r="D3" s="4">
        <f t="shared" ref="D3:D30" si="0">ROUND(IF(RIGHT(A3,3)="JPY",(C3-B3)*100,(C3-B3)*10000),1)</f>
        <v>7.6</v>
      </c>
      <c r="E3" s="7">
        <f t="shared" ref="E3:E30" si="1">VLOOKUP(RIGHT($A3,3)&amp;"USD",$A$3:$C$38,COLUMNS($A$3:$C$38),0)*IF(RIGHT(A3,3)="JPY",100,1)*10</f>
        <v>9.9451030312674042</v>
      </c>
      <c r="F3" s="3">
        <f>$E$1*VLOOKUP(LEFT(A3,3)&amp;"USD",$A$3:$C$38,COLUMNS($A$3:$C$38),0)</f>
        <v>104258</v>
      </c>
      <c r="G3" s="3">
        <f>F3/$G$1</f>
        <v>2085.16</v>
      </c>
      <c r="I3" s="19" t="s">
        <v>45</v>
      </c>
      <c r="J3" s="19" t="s">
        <v>46</v>
      </c>
    </row>
    <row r="4" spans="1:10" x14ac:dyDescent="0.25">
      <c r="A4" s="22" t="s">
        <v>6</v>
      </c>
      <c r="B4" s="6">
        <v>0.96514</v>
      </c>
      <c r="C4" s="6">
        <v>0.96587999999999996</v>
      </c>
      <c r="D4" s="4">
        <f t="shared" si="0"/>
        <v>7.4</v>
      </c>
      <c r="E4" s="7">
        <f t="shared" si="1"/>
        <v>10.7977367943679</v>
      </c>
      <c r="F4" s="3">
        <f t="shared" ref="F4:F30" si="2">$E$1*VLOOKUP(LEFT(A4,3)&amp;"USD",$A$3:$C$38,COLUMNS($A$3:$C$38),0)</f>
        <v>104258</v>
      </c>
      <c r="G4" s="3">
        <f t="shared" ref="G4:G30" si="3">F4/$G$1</f>
        <v>2085.16</v>
      </c>
      <c r="I4" s="19" t="s">
        <v>47</v>
      </c>
      <c r="J4" s="19" t="s">
        <v>48</v>
      </c>
    </row>
    <row r="5" spans="1:10" x14ac:dyDescent="0.25">
      <c r="A5" s="22" t="s">
        <v>7</v>
      </c>
      <c r="B5" s="6">
        <v>94.698999999999998</v>
      </c>
      <c r="C5" s="6">
        <v>94.757999999999996</v>
      </c>
      <c r="D5" s="4">
        <f t="shared" si="0"/>
        <v>5.9</v>
      </c>
      <c r="E5" s="7">
        <f t="shared" si="1"/>
        <v>11.004489831851396</v>
      </c>
      <c r="F5" s="3">
        <f t="shared" si="2"/>
        <v>104258</v>
      </c>
      <c r="G5" s="3">
        <f t="shared" si="3"/>
        <v>2085.16</v>
      </c>
      <c r="I5" s="19" t="s">
        <v>49</v>
      </c>
      <c r="J5" s="19" t="s">
        <v>50</v>
      </c>
    </row>
    <row r="6" spans="1:10" x14ac:dyDescent="0.25">
      <c r="A6" s="22" t="s">
        <v>8</v>
      </c>
      <c r="B6" s="6">
        <v>1.2443500000000001</v>
      </c>
      <c r="C6" s="6">
        <v>1.24525</v>
      </c>
      <c r="D6" s="4">
        <f t="shared" si="0"/>
        <v>9</v>
      </c>
      <c r="E6" s="7">
        <f t="shared" si="1"/>
        <v>8.3766999999999996</v>
      </c>
      <c r="F6" s="3">
        <f t="shared" si="2"/>
        <v>104258</v>
      </c>
      <c r="G6" s="3">
        <f t="shared" si="3"/>
        <v>2085.16</v>
      </c>
      <c r="I6" s="19" t="s">
        <v>51</v>
      </c>
      <c r="J6" s="19" t="s">
        <v>52</v>
      </c>
    </row>
    <row r="7" spans="1:10" x14ac:dyDescent="0.25">
      <c r="A7" s="22" t="s">
        <v>9</v>
      </c>
      <c r="B7" s="6">
        <v>1.0421400000000001</v>
      </c>
      <c r="C7" s="6">
        <v>1.0425800000000001</v>
      </c>
      <c r="D7" s="4">
        <f t="shared" si="0"/>
        <v>4.4000000000000004</v>
      </c>
      <c r="E7" s="7">
        <f t="shared" si="1"/>
        <v>10</v>
      </c>
      <c r="F7" s="3">
        <f t="shared" si="2"/>
        <v>104258</v>
      </c>
      <c r="G7" s="3">
        <f t="shared" si="3"/>
        <v>2085.16</v>
      </c>
      <c r="I7" s="19" t="s">
        <v>53</v>
      </c>
      <c r="J7" s="19" t="s">
        <v>54</v>
      </c>
    </row>
    <row r="8" spans="1:10" x14ac:dyDescent="0.25">
      <c r="A8" s="22" t="s">
        <v>10</v>
      </c>
      <c r="B8" s="6">
        <v>0.92059999999999997</v>
      </c>
      <c r="C8" s="6">
        <v>0.92135</v>
      </c>
      <c r="D8" s="4">
        <f t="shared" si="0"/>
        <v>7.5</v>
      </c>
      <c r="E8" s="7">
        <f t="shared" si="1"/>
        <v>10.7977367943679</v>
      </c>
      <c r="F8" s="3">
        <f t="shared" si="2"/>
        <v>99451.030312674033</v>
      </c>
      <c r="G8" s="3">
        <f t="shared" si="3"/>
        <v>1989.0206062534808</v>
      </c>
      <c r="I8" s="19" t="s">
        <v>55</v>
      </c>
      <c r="J8" s="19" t="s">
        <v>56</v>
      </c>
    </row>
    <row r="9" spans="1:10" x14ac:dyDescent="0.25">
      <c r="A9" s="22" t="s">
        <v>11</v>
      </c>
      <c r="B9" s="6">
        <v>90.311999999999998</v>
      </c>
      <c r="C9" s="6">
        <v>90.403999999999996</v>
      </c>
      <c r="D9" s="4">
        <f t="shared" si="0"/>
        <v>9.1999999999999993</v>
      </c>
      <c r="E9" s="7">
        <f t="shared" si="1"/>
        <v>11.004489831851396</v>
      </c>
      <c r="F9" s="3">
        <f t="shared" si="2"/>
        <v>99451.030312674033</v>
      </c>
      <c r="G9" s="3">
        <f t="shared" si="3"/>
        <v>1989.0206062534808</v>
      </c>
      <c r="I9" s="19" t="s">
        <v>57</v>
      </c>
      <c r="J9" s="19" t="s">
        <v>58</v>
      </c>
    </row>
    <row r="10" spans="1:10" x14ac:dyDescent="0.25">
      <c r="A10" s="22" t="s">
        <v>12</v>
      </c>
      <c r="B10" s="6">
        <v>98.076999999999998</v>
      </c>
      <c r="C10" s="6">
        <v>98.156000000000006</v>
      </c>
      <c r="D10" s="4">
        <f t="shared" si="0"/>
        <v>7.9</v>
      </c>
      <c r="E10" s="7">
        <f t="shared" si="1"/>
        <v>11.004489831851396</v>
      </c>
      <c r="F10" s="3">
        <f t="shared" si="2"/>
        <v>107977.367943679</v>
      </c>
      <c r="G10" s="3">
        <f t="shared" si="3"/>
        <v>2159.5473588735799</v>
      </c>
      <c r="I10" s="19" t="s">
        <v>59</v>
      </c>
      <c r="J10" s="19" t="s">
        <v>60</v>
      </c>
    </row>
    <row r="11" spans="1:10" x14ac:dyDescent="0.25">
      <c r="A11" s="22" t="s">
        <v>13</v>
      </c>
      <c r="B11" s="6">
        <v>1.29128</v>
      </c>
      <c r="C11" s="6">
        <v>1.2917400000000001</v>
      </c>
      <c r="D11" s="4">
        <f t="shared" si="0"/>
        <v>4.5999999999999996</v>
      </c>
      <c r="E11" s="7">
        <f t="shared" si="1"/>
        <v>10.425800000000001</v>
      </c>
      <c r="F11" s="3">
        <f t="shared" si="2"/>
        <v>134647</v>
      </c>
      <c r="G11" s="3">
        <f t="shared" si="3"/>
        <v>2692.94</v>
      </c>
      <c r="I11" s="19" t="s">
        <v>61</v>
      </c>
      <c r="J11" s="19" t="s">
        <v>62</v>
      </c>
    </row>
    <row r="12" spans="1:10" x14ac:dyDescent="0.25">
      <c r="A12" s="22" t="s">
        <v>14</v>
      </c>
      <c r="B12" s="6">
        <v>1.35378</v>
      </c>
      <c r="C12" s="6">
        <v>1.3544400000000001</v>
      </c>
      <c r="D12" s="4">
        <f t="shared" si="0"/>
        <v>6.6</v>
      </c>
      <c r="E12" s="7">
        <f t="shared" si="1"/>
        <v>9.9451030312674042</v>
      </c>
      <c r="F12" s="3">
        <f t="shared" si="2"/>
        <v>134647</v>
      </c>
      <c r="G12" s="3">
        <f t="shared" si="3"/>
        <v>2692.94</v>
      </c>
      <c r="I12" s="19" t="s">
        <v>63</v>
      </c>
      <c r="J12" s="19" t="s">
        <v>64</v>
      </c>
    </row>
    <row r="13" spans="1:10" s="8" customFormat="1" x14ac:dyDescent="0.25">
      <c r="A13" s="23" t="s">
        <v>15</v>
      </c>
      <c r="B13" s="9">
        <v>1.24661</v>
      </c>
      <c r="C13" s="9">
        <v>1.24739</v>
      </c>
      <c r="D13" s="4">
        <f t="shared" si="0"/>
        <v>7.8</v>
      </c>
      <c r="E13" s="7">
        <f t="shared" si="1"/>
        <v>10.7977367943679</v>
      </c>
      <c r="F13" s="3">
        <f t="shared" si="2"/>
        <v>134647</v>
      </c>
      <c r="G13" s="3">
        <f t="shared" si="3"/>
        <v>2692.94</v>
      </c>
      <c r="I13" s="20" t="s">
        <v>65</v>
      </c>
      <c r="J13" s="20" t="s">
        <v>66</v>
      </c>
    </row>
    <row r="14" spans="1:10" x14ac:dyDescent="0.25">
      <c r="A14" s="22" t="s">
        <v>16</v>
      </c>
      <c r="B14" s="6">
        <v>0.85179000000000005</v>
      </c>
      <c r="C14" s="6">
        <v>0.85233000000000003</v>
      </c>
      <c r="D14" s="4">
        <f t="shared" si="0"/>
        <v>5.4</v>
      </c>
      <c r="E14" s="7">
        <f t="shared" si="1"/>
        <v>15.805800000000001</v>
      </c>
      <c r="F14" s="3">
        <f t="shared" si="2"/>
        <v>134647</v>
      </c>
      <c r="G14" s="3">
        <f t="shared" si="3"/>
        <v>2692.94</v>
      </c>
      <c r="I14" s="19" t="s">
        <v>67</v>
      </c>
      <c r="J14" s="19" t="s">
        <v>68</v>
      </c>
    </row>
    <row r="15" spans="1:10" x14ac:dyDescent="0.25">
      <c r="A15" s="22" t="s">
        <v>17</v>
      </c>
      <c r="B15" s="6">
        <v>122.307</v>
      </c>
      <c r="C15" s="6">
        <v>122.40600000000001</v>
      </c>
      <c r="D15" s="4">
        <f t="shared" si="0"/>
        <v>9.9</v>
      </c>
      <c r="E15" s="7">
        <f t="shared" si="1"/>
        <v>11.004489831851396</v>
      </c>
      <c r="F15" s="3">
        <f t="shared" si="2"/>
        <v>134647</v>
      </c>
      <c r="G15" s="3">
        <f t="shared" si="3"/>
        <v>2692.94</v>
      </c>
      <c r="I15" s="19" t="s">
        <v>69</v>
      </c>
      <c r="J15" s="19" t="s">
        <v>70</v>
      </c>
    </row>
    <row r="16" spans="1:10" x14ac:dyDescent="0.25">
      <c r="A16" s="22" t="s">
        <v>18</v>
      </c>
      <c r="B16" s="6">
        <v>1.60714</v>
      </c>
      <c r="C16" s="6">
        <v>1.6085499999999999</v>
      </c>
      <c r="D16" s="4">
        <f t="shared" si="0"/>
        <v>14.1</v>
      </c>
      <c r="E16" s="7">
        <f t="shared" si="1"/>
        <v>8.3766999999999996</v>
      </c>
      <c r="F16" s="3">
        <f t="shared" si="2"/>
        <v>134647</v>
      </c>
      <c r="G16" s="3">
        <f t="shared" si="3"/>
        <v>2692.94</v>
      </c>
      <c r="I16" s="19" t="s">
        <v>71</v>
      </c>
      <c r="J16" s="19" t="s">
        <v>72</v>
      </c>
    </row>
    <row r="17" spans="1:10" x14ac:dyDescent="0.25">
      <c r="A17" s="22" t="s">
        <v>19</v>
      </c>
      <c r="B17" s="6">
        <v>1.34622</v>
      </c>
      <c r="C17" s="6">
        <v>1.3464700000000001</v>
      </c>
      <c r="D17" s="4">
        <f t="shared" si="0"/>
        <v>2.5</v>
      </c>
      <c r="E17" s="7">
        <f t="shared" si="1"/>
        <v>10</v>
      </c>
      <c r="F17" s="3">
        <f t="shared" si="2"/>
        <v>134647</v>
      </c>
      <c r="G17" s="3">
        <f t="shared" si="3"/>
        <v>2692.94</v>
      </c>
      <c r="I17" s="19" t="s">
        <v>73</v>
      </c>
      <c r="J17" s="19" t="s">
        <v>74</v>
      </c>
    </row>
    <row r="18" spans="1:10" s="10" customFormat="1" x14ac:dyDescent="0.25">
      <c r="A18" s="24" t="s">
        <v>20</v>
      </c>
      <c r="B18" s="6">
        <v>1.51491</v>
      </c>
      <c r="C18" s="6">
        <v>1.51667</v>
      </c>
      <c r="D18" s="4">
        <f t="shared" si="0"/>
        <v>17.600000000000001</v>
      </c>
      <c r="E18" s="7">
        <f t="shared" si="1"/>
        <v>10.425800000000001</v>
      </c>
      <c r="F18" s="3">
        <f t="shared" si="2"/>
        <v>158058</v>
      </c>
      <c r="G18" s="3">
        <f t="shared" si="3"/>
        <v>3161.16</v>
      </c>
      <c r="I18" s="19" t="s">
        <v>75</v>
      </c>
      <c r="J18" s="19" t="s">
        <v>76</v>
      </c>
    </row>
    <row r="19" spans="1:10" s="10" customFormat="1" x14ac:dyDescent="0.25">
      <c r="A19" s="24" t="s">
        <v>21</v>
      </c>
      <c r="B19" s="11">
        <v>1.5884100000000001</v>
      </c>
      <c r="C19" s="11">
        <v>1.5899099999999999</v>
      </c>
      <c r="D19" s="4">
        <f t="shared" si="0"/>
        <v>15</v>
      </c>
      <c r="E19" s="7">
        <f t="shared" si="1"/>
        <v>9.9451030312674042</v>
      </c>
      <c r="F19" s="3">
        <f t="shared" si="2"/>
        <v>158058</v>
      </c>
      <c r="G19" s="3">
        <f t="shared" si="3"/>
        <v>3161.16</v>
      </c>
      <c r="I19" s="21" t="s">
        <v>77</v>
      </c>
      <c r="J19" s="21" t="s">
        <v>78</v>
      </c>
    </row>
    <row r="20" spans="1:10" s="10" customFormat="1" x14ac:dyDescent="0.25">
      <c r="A20" s="22" t="s">
        <v>22</v>
      </c>
      <c r="B20" s="6">
        <v>1.46282</v>
      </c>
      <c r="C20" s="6">
        <v>1.4643299999999999</v>
      </c>
      <c r="D20" s="4">
        <f t="shared" si="0"/>
        <v>15.1</v>
      </c>
      <c r="E20" s="7">
        <f t="shared" si="1"/>
        <v>10.7977367943679</v>
      </c>
      <c r="F20" s="3">
        <f t="shared" si="2"/>
        <v>158058</v>
      </c>
      <c r="G20" s="3">
        <f t="shared" si="3"/>
        <v>3161.16</v>
      </c>
      <c r="I20" s="19" t="s">
        <v>79</v>
      </c>
      <c r="J20" s="19" t="s">
        <v>80</v>
      </c>
    </row>
    <row r="21" spans="1:10" x14ac:dyDescent="0.25">
      <c r="A21" s="22" t="s">
        <v>23</v>
      </c>
      <c r="B21" s="6">
        <v>143.56299999999999</v>
      </c>
      <c r="C21" s="6">
        <v>143.624</v>
      </c>
      <c r="D21" s="4">
        <f t="shared" si="0"/>
        <v>6.1</v>
      </c>
      <c r="E21" s="7">
        <f t="shared" si="1"/>
        <v>11.004489831851396</v>
      </c>
      <c r="F21" s="3">
        <f t="shared" si="2"/>
        <v>158058</v>
      </c>
      <c r="G21" s="3">
        <f t="shared" si="3"/>
        <v>3161.16</v>
      </c>
      <c r="I21" s="19" t="s">
        <v>81</v>
      </c>
      <c r="J21" s="19" t="s">
        <v>82</v>
      </c>
    </row>
    <row r="22" spans="1:10" x14ac:dyDescent="0.25">
      <c r="A22" s="22" t="s">
        <v>24</v>
      </c>
      <c r="B22" s="6">
        <v>1.8854900000000001</v>
      </c>
      <c r="C22" s="6">
        <v>1.8882300000000001</v>
      </c>
      <c r="D22" s="4">
        <f t="shared" si="0"/>
        <v>27.4</v>
      </c>
      <c r="E22" s="7">
        <f t="shared" si="1"/>
        <v>8.3766999999999996</v>
      </c>
      <c r="F22" s="3">
        <f t="shared" si="2"/>
        <v>158058</v>
      </c>
      <c r="G22" s="3">
        <f t="shared" si="3"/>
        <v>3161.16</v>
      </c>
      <c r="I22" s="19" t="s">
        <v>83</v>
      </c>
      <c r="J22" s="19" t="s">
        <v>84</v>
      </c>
    </row>
    <row r="23" spans="1:10" s="10" customFormat="1" x14ac:dyDescent="0.25">
      <c r="A23" s="22" t="s">
        <v>25</v>
      </c>
      <c r="B23" s="6">
        <v>1.57942</v>
      </c>
      <c r="C23" s="6">
        <v>1.5805800000000001</v>
      </c>
      <c r="D23" s="4">
        <f t="shared" si="0"/>
        <v>11.6</v>
      </c>
      <c r="E23" s="7">
        <f t="shared" si="1"/>
        <v>10</v>
      </c>
      <c r="F23" s="3">
        <f t="shared" si="2"/>
        <v>158058</v>
      </c>
      <c r="G23" s="3">
        <f t="shared" si="3"/>
        <v>3161.16</v>
      </c>
      <c r="I23" s="19" t="s">
        <v>85</v>
      </c>
      <c r="J23" s="19" t="s">
        <v>86</v>
      </c>
    </row>
    <row r="24" spans="1:10" s="10" customFormat="1" x14ac:dyDescent="0.25">
      <c r="A24" s="22" t="s">
        <v>26</v>
      </c>
      <c r="B24" s="6">
        <v>0.84175</v>
      </c>
      <c r="C24" s="6">
        <v>0.84275999999999995</v>
      </c>
      <c r="D24" s="4">
        <f t="shared" si="0"/>
        <v>10.1</v>
      </c>
      <c r="E24" s="7">
        <f t="shared" si="1"/>
        <v>9.9451030312674042</v>
      </c>
      <c r="F24" s="3">
        <f t="shared" si="2"/>
        <v>83767</v>
      </c>
      <c r="G24" s="3">
        <f t="shared" si="3"/>
        <v>1675.34</v>
      </c>
      <c r="I24" s="19" t="s">
        <v>87</v>
      </c>
      <c r="J24" s="19" t="s">
        <v>88</v>
      </c>
    </row>
    <row r="25" spans="1:10" s="10" customFormat="1" x14ac:dyDescent="0.25">
      <c r="A25" s="22" t="s">
        <v>27</v>
      </c>
      <c r="B25" s="6">
        <v>0.77522000000000002</v>
      </c>
      <c r="C25" s="6">
        <v>0.77603999999999995</v>
      </c>
      <c r="D25" s="4">
        <f t="shared" si="0"/>
        <v>8.1999999999999993</v>
      </c>
      <c r="E25" s="7">
        <f t="shared" si="1"/>
        <v>10.7977367943679</v>
      </c>
      <c r="F25" s="3">
        <f t="shared" si="2"/>
        <v>83767</v>
      </c>
      <c r="G25" s="3">
        <f t="shared" si="3"/>
        <v>1675.34</v>
      </c>
      <c r="I25" s="19" t="s">
        <v>89</v>
      </c>
      <c r="J25" s="19" t="s">
        <v>90</v>
      </c>
    </row>
    <row r="26" spans="1:10" x14ac:dyDescent="0.25">
      <c r="A26" s="22" t="s">
        <v>28</v>
      </c>
      <c r="B26" s="6">
        <v>76.058000000000007</v>
      </c>
      <c r="C26" s="6">
        <v>76.143000000000001</v>
      </c>
      <c r="D26" s="4">
        <f t="shared" si="0"/>
        <v>8.5</v>
      </c>
      <c r="E26" s="7">
        <f t="shared" si="1"/>
        <v>11.004489831851396</v>
      </c>
      <c r="F26" s="3">
        <f t="shared" si="2"/>
        <v>83767</v>
      </c>
      <c r="G26" s="3">
        <f t="shared" si="3"/>
        <v>1675.34</v>
      </c>
      <c r="I26" s="19" t="s">
        <v>91</v>
      </c>
      <c r="J26" s="19" t="s">
        <v>92</v>
      </c>
    </row>
    <row r="27" spans="1:10" x14ac:dyDescent="0.25">
      <c r="A27" s="22" t="s">
        <v>29</v>
      </c>
      <c r="B27" s="6">
        <v>0.83706999999999998</v>
      </c>
      <c r="C27" s="6">
        <v>0.83767000000000003</v>
      </c>
      <c r="D27" s="4">
        <f t="shared" si="0"/>
        <v>6</v>
      </c>
      <c r="E27" s="7">
        <f t="shared" si="1"/>
        <v>10</v>
      </c>
      <c r="F27" s="3">
        <f t="shared" si="2"/>
        <v>83767</v>
      </c>
      <c r="G27" s="3">
        <f t="shared" si="3"/>
        <v>1675.34</v>
      </c>
      <c r="I27" s="19" t="s">
        <v>93</v>
      </c>
      <c r="J27" s="19" t="s">
        <v>94</v>
      </c>
    </row>
    <row r="28" spans="1:10" x14ac:dyDescent="0.25">
      <c r="A28" s="24" t="s">
        <v>30</v>
      </c>
      <c r="B28" s="6">
        <v>1.00552</v>
      </c>
      <c r="C28" s="6">
        <v>1.006</v>
      </c>
      <c r="D28" s="4">
        <f t="shared" si="0"/>
        <v>4.8</v>
      </c>
      <c r="E28" s="7">
        <f t="shared" si="1"/>
        <v>9.9451030312674042</v>
      </c>
      <c r="F28" s="3">
        <f t="shared" si="2"/>
        <v>100000</v>
      </c>
      <c r="G28" s="3">
        <f t="shared" si="3"/>
        <v>2000</v>
      </c>
      <c r="I28" s="19" t="s">
        <v>95</v>
      </c>
      <c r="J28" s="19" t="s">
        <v>96</v>
      </c>
    </row>
    <row r="29" spans="1:10" x14ac:dyDescent="0.25">
      <c r="A29" s="22" t="s">
        <v>31</v>
      </c>
      <c r="B29" s="6">
        <v>0.92612000000000005</v>
      </c>
      <c r="C29" s="6">
        <v>0.92642999999999998</v>
      </c>
      <c r="D29" s="4">
        <f t="shared" si="0"/>
        <v>3.1</v>
      </c>
      <c r="E29" s="7">
        <f t="shared" si="1"/>
        <v>10.7977367943679</v>
      </c>
      <c r="F29" s="3">
        <f t="shared" si="2"/>
        <v>100000</v>
      </c>
      <c r="G29" s="3">
        <f t="shared" si="3"/>
        <v>2000</v>
      </c>
      <c r="I29" s="19" t="s">
        <v>97</v>
      </c>
      <c r="J29" s="19" t="s">
        <v>98</v>
      </c>
    </row>
    <row r="30" spans="1:10" x14ac:dyDescent="0.25">
      <c r="A30" s="22" t="s">
        <v>32</v>
      </c>
      <c r="B30" s="6">
        <v>90.872</v>
      </c>
      <c r="C30" s="6">
        <v>90.884</v>
      </c>
      <c r="D30" s="4">
        <f t="shared" si="0"/>
        <v>1.2</v>
      </c>
      <c r="E30" s="7">
        <f t="shared" si="1"/>
        <v>11.004489831851396</v>
      </c>
      <c r="F30" s="3">
        <f t="shared" si="2"/>
        <v>100000</v>
      </c>
      <c r="G30" s="3">
        <f t="shared" si="3"/>
        <v>2000</v>
      </c>
      <c r="I30" s="19" t="s">
        <v>99</v>
      </c>
      <c r="J30" s="19" t="s">
        <v>100</v>
      </c>
    </row>
    <row r="31" spans="1:10" x14ac:dyDescent="0.25">
      <c r="A31" s="16" t="s">
        <v>33</v>
      </c>
      <c r="B31" s="17">
        <f>1/(VLOOKUP(RIGHT($A31,3)&amp;LEFT($A31,3),$A$3:$C$30,3,0))</f>
        <v>0.99403578528827041</v>
      </c>
      <c r="C31" s="17">
        <f>1/(VLOOKUP(RIGHT($A31,3)&amp;LEFT($A31,3),$A$3:$C$30,2,0))</f>
        <v>0.99451030312674038</v>
      </c>
      <c r="D31" s="4"/>
      <c r="E31" s="7"/>
      <c r="F31" s="3"/>
    </row>
    <row r="32" spans="1:10" x14ac:dyDescent="0.25">
      <c r="A32" s="16" t="s">
        <v>34</v>
      </c>
      <c r="B32" s="17">
        <f t="shared" ref="B32:B37" si="4">1/(VLOOKUP(RIGHT($A32,3)&amp;LEFT($A32,3),$A$3:$C$30,3,0))</f>
        <v>1.0794123679069114</v>
      </c>
      <c r="C32" s="17">
        <f t="shared" ref="C32:C37" si="5">1/(VLOOKUP(RIGHT($A32,3)&amp;LEFT($A32,3),$A$3:$C$30,2,0))</f>
        <v>1.07977367943679</v>
      </c>
      <c r="D32" s="4"/>
      <c r="E32" s="7"/>
      <c r="F32" s="3"/>
      <c r="I32" s="6" t="s">
        <v>102</v>
      </c>
    </row>
    <row r="33" spans="1:10" x14ac:dyDescent="0.25">
      <c r="A33" s="16" t="s">
        <v>35</v>
      </c>
      <c r="B33" s="17">
        <f t="shared" si="4"/>
        <v>1.1003036838167335E-2</v>
      </c>
      <c r="C33" s="17">
        <f t="shared" si="5"/>
        <v>1.1004489831851396E-2</v>
      </c>
      <c r="E33" s="7"/>
      <c r="F33" s="3"/>
      <c r="I33" s="6" t="s">
        <v>103</v>
      </c>
    </row>
    <row r="34" spans="1:10" x14ac:dyDescent="0.25">
      <c r="A34" s="18" t="s">
        <v>36</v>
      </c>
      <c r="B34" s="17">
        <f t="shared" si="4"/>
        <v>0.95915900938057508</v>
      </c>
      <c r="C34" s="17">
        <f t="shared" si="5"/>
        <v>0.95956397413015515</v>
      </c>
      <c r="D34" s="13"/>
      <c r="E34" s="7"/>
      <c r="F34" s="3"/>
      <c r="I34" s="6" t="s">
        <v>1</v>
      </c>
      <c r="J34" s="6" t="s">
        <v>42</v>
      </c>
    </row>
    <row r="35" spans="1:10" x14ac:dyDescent="0.25">
      <c r="A35" s="18" t="s">
        <v>37</v>
      </c>
      <c r="B35" s="17">
        <f t="shared" si="4"/>
        <v>0.74268271851582279</v>
      </c>
      <c r="C35" s="17">
        <f t="shared" si="5"/>
        <v>0.7428206385286209</v>
      </c>
      <c r="D35" s="13"/>
      <c r="E35" s="7"/>
      <c r="F35" s="3"/>
      <c r="I35" s="2" t="s">
        <v>19</v>
      </c>
      <c r="J35" s="2">
        <f>VLOOKUP(I35,$A$3:$G$30,COLUMNS($A$3:$G$30),0)</f>
        <v>2692.94</v>
      </c>
    </row>
    <row r="36" spans="1:10" x14ac:dyDescent="0.25">
      <c r="A36" s="18" t="s">
        <v>38</v>
      </c>
      <c r="B36" s="17">
        <f t="shared" si="4"/>
        <v>0.63267914309936857</v>
      </c>
      <c r="C36" s="17">
        <f t="shared" si="5"/>
        <v>0.63314381228552252</v>
      </c>
      <c r="D36" s="12"/>
      <c r="E36" s="7"/>
      <c r="F36" s="3"/>
    </row>
    <row r="37" spans="1:10" x14ac:dyDescent="0.25">
      <c r="A37" s="18" t="s">
        <v>39</v>
      </c>
      <c r="B37" s="17">
        <f t="shared" si="4"/>
        <v>1.1937875296954648</v>
      </c>
      <c r="C37" s="17">
        <f t="shared" si="5"/>
        <v>1.194643219802406</v>
      </c>
      <c r="D37" s="13"/>
      <c r="E37" s="7"/>
      <c r="F37" s="3"/>
    </row>
    <row r="38" spans="1:10" x14ac:dyDescent="0.25">
      <c r="A38" s="18" t="s">
        <v>40</v>
      </c>
      <c r="B38" s="17">
        <v>1</v>
      </c>
      <c r="C38" s="17">
        <v>1</v>
      </c>
      <c r="D38" s="13"/>
      <c r="E38" s="7"/>
      <c r="F38" s="3"/>
    </row>
  </sheetData>
  <dataConsolidate/>
  <conditionalFormatting sqref="B3:C38 I32">
    <cfRule type="expression" dxfId="7" priority="25">
      <formula>RIGHT($A3,3)="JPY"</formula>
    </cfRule>
  </conditionalFormatting>
  <conditionalFormatting sqref="A3:A30">
    <cfRule type="expression" dxfId="6" priority="67">
      <formula>#REF!="Off"</formula>
    </cfRule>
  </conditionalFormatting>
  <conditionalFormatting sqref="D3:D30">
    <cfRule type="cellIs" dxfId="5" priority="73" operator="lessThanOrEqual">
      <formula>#REF!</formula>
    </cfRule>
  </conditionalFormatting>
  <conditionalFormatting sqref="I3:J30 I33">
    <cfRule type="expression" dxfId="4" priority="1">
      <formula>RIGHT($A3,3)="JPY"</formula>
    </cfRule>
  </conditionalFormatting>
  <conditionalFormatting sqref="I34:J34">
    <cfRule type="expression" dxfId="1" priority="75">
      <formula>RIGHT($A33,3)="JPY"</formula>
    </cfRule>
  </conditionalFormatting>
  <pageMargins left="0.7" right="0.45" top="0.75" bottom="0.75" header="0.3" footer="0.3"/>
  <pageSetup scale="18" fitToWidth="2" orientation="landscape" errors="blank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742400F3-85F8-4E51-B33D-A43559014170}">
            <xm:f>'D:\Forex\Oanda91180\experts\files\[oanda91180tpx1.xlsm]hist'!#REF!=0</xm:f>
            <x14:dxf>
              <fill>
                <patternFill>
                  <bgColor rgb="FFFFFF99"/>
                </patternFill>
              </fill>
            </x14:dxf>
          </x14:cfRule>
          <x14:cfRule type="expression" priority="43" id="{2BC5FE76-6025-4A5E-B843-9B45A716D657}">
            <xm:f>'D:\Forex\Oanda91180\experts\files\[oanda91180tpx1.xlsm]hist'!#REF!&gt;0</xm:f>
            <x14:dxf>
              <fill>
                <patternFill>
                  <bgColor rgb="FF99FF99"/>
                </patternFill>
              </fill>
            </x14:dxf>
          </x14:cfRule>
          <xm:sqref>A3:A30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2013-01-27T18:27:26Z</dcterms:created>
  <dcterms:modified xsi:type="dcterms:W3CDTF">2013-01-27T18:55:14Z</dcterms:modified>
</cp:coreProperties>
</file>